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МАШИНИСТКА\РАБОТА\Постановление № 111 от 03.04.2026\"/>
    </mc:Choice>
  </mc:AlternateContent>
  <xr:revisionPtr revIDLastSave="0" documentId="13_ncr:1_{3736D9EC-E450-41CE-9A3A-88338767AC56}" xr6:coauthVersionLast="47" xr6:coauthVersionMax="47" xr10:uidLastSave="{00000000-0000-0000-0000-000000000000}"/>
  <bookViews>
    <workbookView xWindow="36" yWindow="0" windowWidth="22512" windowHeight="12504" xr2:uid="{6B7A9FC0-036A-4B95-B06A-595F3FE93353}"/>
  </bookViews>
  <sheets>
    <sheet name="3- транспорт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I13" i="1"/>
  <c r="F17" i="1"/>
  <c r="F70" i="1"/>
  <c r="F92" i="1"/>
  <c r="F83" i="1"/>
  <c r="F20" i="1"/>
  <c r="K17" i="1"/>
  <c r="K16" i="1"/>
  <c r="J18" i="1"/>
  <c r="I18" i="1"/>
  <c r="K18" i="1" s="1"/>
  <c r="F19" i="1" l="1"/>
  <c r="F71" i="1" l="1"/>
  <c r="E70" i="1"/>
  <c r="E74" i="1"/>
  <c r="F74" i="1"/>
  <c r="F123" i="1"/>
  <c r="G15" i="2"/>
  <c r="F15" i="2"/>
  <c r="F14" i="2"/>
  <c r="C15" i="2"/>
  <c r="E15" i="2"/>
  <c r="D15" i="2"/>
  <c r="F7" i="2"/>
  <c r="H8" i="2"/>
  <c r="G8" i="2"/>
  <c r="F8" i="2"/>
  <c r="E8" i="2"/>
  <c r="E9" i="2"/>
  <c r="F9" i="2" s="1"/>
  <c r="E10" i="2"/>
  <c r="G10" i="2" s="1"/>
  <c r="E11" i="2"/>
  <c r="F11" i="2" s="1"/>
  <c r="E12" i="2"/>
  <c r="G12" i="2" s="1"/>
  <c r="E13" i="2"/>
  <c r="G13" i="2" s="1"/>
  <c r="E14" i="2"/>
  <c r="G14" i="2" s="1"/>
  <c r="H7" i="2"/>
  <c r="G7" i="2"/>
  <c r="E7" i="2"/>
  <c r="F58" i="1"/>
  <c r="F61" i="1"/>
  <c r="F55" i="1"/>
  <c r="F52" i="1"/>
  <c r="F40" i="1"/>
  <c r="F34" i="1"/>
  <c r="E19" i="1"/>
  <c r="F30" i="1"/>
  <c r="H14" i="1"/>
  <c r="I14" i="1" s="1"/>
  <c r="J15" i="1" s="1"/>
  <c r="H13" i="1"/>
  <c r="H21" i="1"/>
  <c r="F27" i="1"/>
  <c r="F24" i="1"/>
  <c r="E24" i="1"/>
  <c r="E107" i="1"/>
  <c r="E114" i="1"/>
  <c r="E93" i="1"/>
  <c r="E16" i="1" l="1"/>
  <c r="H15" i="1"/>
  <c r="H14" i="2"/>
  <c r="F13" i="2"/>
  <c r="H13" i="2" s="1"/>
  <c r="F12" i="2"/>
  <c r="H12" i="2" s="1"/>
  <c r="G11" i="2"/>
  <c r="H11" i="2" s="1"/>
  <c r="F10" i="2"/>
  <c r="H10" i="2" s="1"/>
  <c r="G9" i="2"/>
  <c r="H9" i="2" s="1"/>
  <c r="D20" i="1"/>
  <c r="H15" i="2" l="1"/>
  <c r="E94" i="1"/>
  <c r="F94" i="1"/>
  <c r="F93" i="1"/>
  <c r="F16" i="1" s="1"/>
  <c r="F102" i="1"/>
  <c r="F105" i="1"/>
  <c r="E123" i="1"/>
  <c r="E105" i="1"/>
  <c r="D86" i="1"/>
  <c r="E71" i="1"/>
  <c r="D70" i="1"/>
  <c r="F18" i="1" l="1"/>
  <c r="F95" i="1"/>
  <c r="E20" i="1"/>
  <c r="E17" i="1" s="1"/>
  <c r="E18" i="1" s="1"/>
  <c r="E61" i="1"/>
  <c r="E52" i="1"/>
  <c r="E55" i="1"/>
  <c r="G13" i="1" l="1"/>
  <c r="F21" i="1"/>
  <c r="G21" i="1"/>
  <c r="D15" i="1"/>
  <c r="E15" i="1"/>
  <c r="D116" i="1"/>
  <c r="D115" i="1"/>
  <c r="D120" i="1"/>
  <c r="D117" i="1" l="1"/>
  <c r="F15" i="1"/>
  <c r="G15" i="1"/>
  <c r="I15" i="1" s="1"/>
  <c r="D19" i="1"/>
  <c r="D64" i="1"/>
  <c r="D63" i="1"/>
  <c r="D68" i="1"/>
  <c r="D123" i="1"/>
  <c r="D94" i="1"/>
  <c r="D93" i="1"/>
  <c r="D80" i="1"/>
  <c r="D71" i="1" l="1"/>
  <c r="D65" i="1"/>
  <c r="D95" i="1"/>
  <c r="E95" i="1"/>
  <c r="D83" i="1"/>
  <c r="E49" i="1"/>
  <c r="D74" i="1"/>
  <c r="D99" i="1"/>
  <c r="D18" i="1" l="1"/>
  <c r="E102" i="1"/>
  <c r="E43" i="1" l="1"/>
  <c r="E40" i="1"/>
  <c r="E37" i="1"/>
  <c r="E34" i="1"/>
  <c r="E30" i="1"/>
  <c r="E27" i="1"/>
  <c r="E21" i="1" l="1"/>
  <c r="D24" i="1"/>
  <c r="D21" i="1" l="1"/>
  <c r="D46" i="1"/>
  <c r="D43" i="1" l="1"/>
  <c r="D40" i="1"/>
  <c r="D37" i="1"/>
  <c r="D27" i="1"/>
  <c r="D34" i="1"/>
  <c r="D30" i="1"/>
</calcChain>
</file>

<file path=xl/sharedStrings.xml><?xml version="1.0" encoding="utf-8"?>
<sst xmlns="http://schemas.openxmlformats.org/spreadsheetml/2006/main" count="222" uniqueCount="102">
  <si>
    <t>№ п/п</t>
  </si>
  <si>
    <t>Наименование мероприятия</t>
  </si>
  <si>
    <t xml:space="preserve">Источник    
финансирования  </t>
  </si>
  <si>
    <t>Объем финансового обеспечения по годам реализации, тыс. рублей</t>
  </si>
  <si>
    <t>областной бюджет</t>
  </si>
  <si>
    <t xml:space="preserve">местный бюджет </t>
  </si>
  <si>
    <t>итого:</t>
  </si>
  <si>
    <t>к Муниципальной программе</t>
  </si>
  <si>
    <t xml:space="preserve">по развитию транспортной инфраструктуры </t>
  </si>
  <si>
    <t>2024 г.</t>
  </si>
  <si>
    <t>2025 г.</t>
  </si>
  <si>
    <t>2026 г.</t>
  </si>
  <si>
    <t>2027 г.</t>
  </si>
  <si>
    <t>2028 г.</t>
  </si>
  <si>
    <t xml:space="preserve">Содержание автомобильных дорог общего пользования местного значения ((Кильмезь-Селино)- Чернушка (после наплавного моста), Саринка-Андрюшкино, Саринка-Салья, Чернушка-Саринка) и  временного наплавного моста через реку Кильмезь на автомобильной дороге (Кильмезь-Селино)  - Чернушка Кильмезского района </t>
  </si>
  <si>
    <t>Содержание автомобильных дорог общего пользования местного значения (Азиково-Мирный, (Кильмезь-Пестерево)-Моторки, Надежда -Тархан, Пестерево-Еремино и Надежда-граница Удмуртской республики),  вне границ населенных пунктов, в границах Кильмезского района, и искусственных сооружений на них</t>
  </si>
  <si>
    <t>Содержание автомобильных дорог общего пользования местного значения, летнее</t>
  </si>
  <si>
    <t>Содержание автомобильных дорог общего пользования местного значения, зимнее</t>
  </si>
  <si>
    <t>Содержание автомобильной дороги общего пользования местного значения ( Рыбная Ватага-Кульма и (Рыбная Ватага-Кульма)-Байбеки),  вне границ населенных пунктов, в границах Кильмезского района</t>
  </si>
  <si>
    <t>Содержание автомобильных дорог общего пользования местного значения Паска-Малый Гозек и Паска-Большой Гозек Кильмезского района</t>
  </si>
  <si>
    <t>содержание автомобильной дороги общего пользования местного значения Селино - Донаурово  Кильмезского района</t>
  </si>
  <si>
    <t>содержание автомобильной дороги общего пользования местного значения  Четай -Андрюшкино</t>
  </si>
  <si>
    <t xml:space="preserve">Обустройство пешеходного перехода по ул. Советская д. 12 в районе школы МКОУ ООШ д. Селино </t>
  </si>
  <si>
    <t>Иные МБТ бюджетам поселений на содержание и ремонт дорог поселений:</t>
  </si>
  <si>
    <t>2.1.</t>
  </si>
  <si>
    <t>содержание автомобильных дорог общего пользования местного значения МО Кильмезское городское  поселение</t>
  </si>
  <si>
    <t>Ремонт дороги по ул. Новая д. Дамаскино (проект "Дорога жизни - 2")</t>
  </si>
  <si>
    <t>3.</t>
  </si>
  <si>
    <t>3.1.</t>
  </si>
  <si>
    <t>3.2.</t>
  </si>
  <si>
    <t>содержание автомобильных дорог общего пользования местного значения Бурашевского сельского поселения</t>
  </si>
  <si>
    <t>содержание автомобильных дорог общего пользования местного значения Моторского сельского  поселения</t>
  </si>
  <si>
    <t>Ремонт  дороги по ул. Красиловская д. Малыши Кильмезского района Кировской области (проект "Дорога Надежды)</t>
  </si>
  <si>
    <t>4.</t>
  </si>
  <si>
    <t>Содержание автомобильных  дорог общего  пользования местного значения, в том числе:</t>
  </si>
  <si>
    <t>1.1.</t>
  </si>
  <si>
    <t>1.2.</t>
  </si>
  <si>
    <t>1.3.</t>
  </si>
  <si>
    <t>1.4.</t>
  </si>
  <si>
    <t>1.5.</t>
  </si>
  <si>
    <t>1.6.</t>
  </si>
  <si>
    <t>1.7.</t>
  </si>
  <si>
    <t>1.8.</t>
  </si>
  <si>
    <t>2.</t>
  </si>
  <si>
    <t>1.</t>
  </si>
  <si>
    <t>3.3.</t>
  </si>
  <si>
    <t>3.4.</t>
  </si>
  <si>
    <t>3.5.</t>
  </si>
  <si>
    <t>4.1.</t>
  </si>
  <si>
    <t>4.2.</t>
  </si>
  <si>
    <t>5.</t>
  </si>
  <si>
    <t>1.9.</t>
  </si>
  <si>
    <t>1.10.</t>
  </si>
  <si>
    <t xml:space="preserve"> Ремонт автомобильных дорог общего пользования местного значения и сооружений на них, в том числе:</t>
  </si>
  <si>
    <t>5.1.</t>
  </si>
  <si>
    <t>Ремонт деревянного моста через реку Идык КМ 23+30 на автомобильной дороге Кильмезь-Такашур</t>
  </si>
  <si>
    <t>6.</t>
  </si>
  <si>
    <t>обустройство пешеходных переходов на автомобильных дорогах общего пользования местного значения:</t>
  </si>
  <si>
    <t>МЕРОПРИЯТИЯ МУНИЦИПАЛЬНОЙ ПРОГРАММЫ</t>
  </si>
  <si>
    <t>Капитальный ремонт, ремонт и восстановление изношенных верхних слоев асфальтобетонных покрытий, устройство защитных слоев с устранением деформаций и повреждений покрытий  автомобильных дорог общего пользования местного значения</t>
  </si>
  <si>
    <t>Содержание автомобильной дороги общего пользования местного значения (Нема-Кильмезь)- Тат-Бояры с 01.01.2025 по 31.03.2025</t>
  </si>
  <si>
    <t>содержание автомобильной дороги общего пользования местного значения  Чернушка-граница  Уржумского района с 01.01.2025 по 28.02.2025</t>
  </si>
  <si>
    <t>1.11.</t>
  </si>
  <si>
    <t>1.12.</t>
  </si>
  <si>
    <t>Изготовление понтона катамаранного типа для моста (наплавного) через реку Кильмезь на автомобильной дороге (Кильмезь-Селино) - Чернушка</t>
  </si>
  <si>
    <t>6.1.</t>
  </si>
  <si>
    <t>7.</t>
  </si>
  <si>
    <t>3.6.</t>
  </si>
  <si>
    <t>Ремонт  участков дороги по улицам Советская, Механизаторов, Молодежная д. Дамаскино Кильмезского района Кировской области "Дорога жизни - 3"</t>
  </si>
  <si>
    <t>Содержание мостовых сооружений, в том числе наплавных, на автомобильных дорогах, в том числе:</t>
  </si>
  <si>
    <t>Мероприятия по развитию транспортной инфраструктуры Кильмезского района</t>
  </si>
  <si>
    <t>4.3.</t>
  </si>
  <si>
    <t>УТВЕРЖДЕНЫ</t>
  </si>
  <si>
    <t>Кильмезского района</t>
  </si>
  <si>
    <t>Приложение № 9</t>
  </si>
  <si>
    <t>восстановления изношенных верхних слоев автомобильной дороги Кильмезь-Селино, 225 м</t>
  </si>
  <si>
    <t>постановлением администрации</t>
  </si>
  <si>
    <t>восстановление изношенного верхнего слоя асфальтобетонного покрытия с устранением деформаций и повреждений покрытия на автомобильной дороге Кильмезь-Селино, 2025-240 м</t>
  </si>
  <si>
    <t>восстановление изношенного верхнего слоя асфальтобетонного покрытия с устранением деформаций и повреждений покрытия на автомобильной дороге Кильмезь-Селино 2025-1050 м; 2026-1280 м</t>
  </si>
  <si>
    <t>5.2.</t>
  </si>
  <si>
    <t xml:space="preserve">проведение инструментальной диагностики и оценки технического состояния инженерного сооружения (моста через р. Лобань) на автомобильной дороге общего пользования местного значения Ломик-Паска </t>
  </si>
  <si>
    <t xml:space="preserve">содержание автомобильной дороги общего пользования местного значения  Чернушка-граница  Уржумского района </t>
  </si>
  <si>
    <t>Содержание автомобильной дороги общего пользования местного значения (Нема-Кильмезь) - Тат-Бояры</t>
  </si>
  <si>
    <t>1.13.</t>
  </si>
  <si>
    <t xml:space="preserve">содержание автомобильной дороги общего пользования местного значения  Рыбная Ватага-Дорашата и  временного наплавного моста через реку Лобань на автомобильной дороге  Рыбная Ватага-Дорошата  </t>
  </si>
  <si>
    <t>лето</t>
  </si>
  <si>
    <t>зима</t>
  </si>
  <si>
    <t>двоеглазов</t>
  </si>
  <si>
    <t>надежда</t>
  </si>
  <si>
    <t>паска</t>
  </si>
  <si>
    <t xml:space="preserve">дорошата </t>
  </si>
  <si>
    <t>пиляндыш</t>
  </si>
  <si>
    <t>четай</t>
  </si>
  <si>
    <t>тат бояры</t>
  </si>
  <si>
    <t>обл</t>
  </si>
  <si>
    <t>мест</t>
  </si>
  <si>
    <t>всего</t>
  </si>
  <si>
    <t>Поставка строительного щебня</t>
  </si>
  <si>
    <t>3.7.</t>
  </si>
  <si>
    <t>восстановление изношенного верхнего слоя асф/бет. Покрытия с устранением деформаций и повреждений покрытия  автомобильных дорог  МО Кильмезское городское  поселение (ул. Промысловая два участка)</t>
  </si>
  <si>
    <t xml:space="preserve">Приложение № 1 </t>
  </si>
  <si>
    <t>от 03.04.2026 №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</si>
</sst>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13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0" fontId="0" fillId="2" borderId="0" xfId="0" applyFill="1"/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1" fillId="2" borderId="0" xfId="0" applyFont="1" applyFill="1" applyBorder="1"/>
    <xf numFmtId="0" fontId="0" fillId="2" borderId="0" xfId="0" applyFill="1" applyBorder="1"/>
    <xf numFmtId="165" fontId="1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5" borderId="10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2" fontId="1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1" fillId="6" borderId="0" xfId="0" applyNumberFormat="1" applyFont="1" applyFill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" fontId="1" fillId="3" borderId="2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6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A4C9-9254-4036-93EA-20B926C03C0D}">
  <sheetPr>
    <pageSetUpPr fitToPage="1"/>
  </sheetPr>
  <dimension ref="A1:K124"/>
  <sheetViews>
    <sheetView tabSelected="1" topLeftCell="A108" zoomScaleNormal="100" workbookViewId="0">
      <selection sqref="A1:H124"/>
    </sheetView>
  </sheetViews>
  <sheetFormatPr defaultRowHeight="15.6"/>
  <cols>
    <col min="1" max="1" width="5.3984375" style="14" customWidth="1"/>
    <col min="2" max="2" width="63.09765625" style="1" customWidth="1"/>
    <col min="3" max="3" width="19.3984375" style="32" customWidth="1"/>
    <col min="4" max="4" width="14.69921875" style="22" customWidth="1"/>
    <col min="5" max="5" width="14.296875" style="22" customWidth="1"/>
    <col min="6" max="6" width="14.09765625" style="59" customWidth="1"/>
    <col min="7" max="7" width="15.296875" style="1" customWidth="1"/>
    <col min="8" max="8" width="12.3984375" style="1" customWidth="1"/>
    <col min="9" max="9" width="15.296875" style="1" customWidth="1"/>
    <col min="10" max="10" width="18.296875" style="1" customWidth="1"/>
    <col min="11" max="11" width="12.296875" customWidth="1"/>
  </cols>
  <sheetData>
    <row r="1" spans="1:11">
      <c r="F1" s="113" t="s">
        <v>100</v>
      </c>
      <c r="G1" s="113"/>
      <c r="H1" s="113"/>
    </row>
    <row r="2" spans="1:11">
      <c r="F2" s="113" t="s">
        <v>72</v>
      </c>
      <c r="G2" s="113"/>
      <c r="H2" s="113"/>
    </row>
    <row r="3" spans="1:11">
      <c r="F3" s="113" t="s">
        <v>76</v>
      </c>
      <c r="G3" s="113"/>
      <c r="H3" s="113"/>
    </row>
    <row r="4" spans="1:11">
      <c r="F4" s="113" t="s">
        <v>73</v>
      </c>
      <c r="G4" s="113"/>
      <c r="H4" s="113"/>
    </row>
    <row r="5" spans="1:11">
      <c r="F5" s="113" t="s">
        <v>101</v>
      </c>
      <c r="G5" s="113"/>
      <c r="H5" s="113"/>
    </row>
    <row r="6" spans="1:11">
      <c r="A6" s="137" t="s">
        <v>74</v>
      </c>
      <c r="B6" s="137"/>
      <c r="G6" s="57"/>
      <c r="H6" s="57"/>
    </row>
    <row r="7" spans="1:11">
      <c r="A7" s="137" t="s">
        <v>7</v>
      </c>
      <c r="B7" s="137"/>
      <c r="G7" s="57"/>
      <c r="H7" s="57"/>
    </row>
    <row r="8" spans="1:11">
      <c r="B8" s="144" t="s">
        <v>58</v>
      </c>
      <c r="C8" s="144"/>
      <c r="D8" s="144"/>
      <c r="E8" s="144"/>
      <c r="F8" s="144"/>
      <c r="G8" s="144"/>
      <c r="H8" s="144"/>
    </row>
    <row r="9" spans="1:11" ht="17.399999999999999">
      <c r="B9" s="145" t="s">
        <v>8</v>
      </c>
      <c r="C9" s="145"/>
      <c r="D9" s="145"/>
      <c r="E9" s="145"/>
      <c r="F9" s="145"/>
      <c r="G9" s="145"/>
      <c r="H9" s="145"/>
    </row>
    <row r="10" spans="1:11" ht="33" customHeight="1">
      <c r="A10" s="129" t="s">
        <v>0</v>
      </c>
      <c r="B10" s="129" t="s">
        <v>1</v>
      </c>
      <c r="C10" s="129" t="s">
        <v>2</v>
      </c>
      <c r="D10" s="141" t="s">
        <v>3</v>
      </c>
      <c r="E10" s="142"/>
      <c r="F10" s="142"/>
      <c r="G10" s="142"/>
      <c r="H10" s="143"/>
    </row>
    <row r="11" spans="1:11" s="15" customFormat="1" ht="30" customHeight="1">
      <c r="A11" s="130"/>
      <c r="B11" s="130"/>
      <c r="C11" s="130"/>
      <c r="D11" s="9" t="s">
        <v>9</v>
      </c>
      <c r="E11" s="9" t="s">
        <v>10</v>
      </c>
      <c r="F11" s="9" t="s">
        <v>11</v>
      </c>
      <c r="G11" s="9" t="s">
        <v>12</v>
      </c>
      <c r="H11" s="9" t="s">
        <v>13</v>
      </c>
      <c r="I11" s="14"/>
      <c r="J11" s="14"/>
    </row>
    <row r="12" spans="1:11" s="15" customFormat="1" ht="15.75" customHeight="1">
      <c r="A12" s="46">
        <v>1</v>
      </c>
      <c r="B12" s="47">
        <v>2</v>
      </c>
      <c r="C12" s="48">
        <v>3</v>
      </c>
      <c r="D12" s="49">
        <v>4</v>
      </c>
      <c r="E12" s="50">
        <v>5</v>
      </c>
      <c r="F12" s="50">
        <v>6</v>
      </c>
      <c r="G12" s="50">
        <v>7</v>
      </c>
      <c r="H12" s="50">
        <v>8</v>
      </c>
      <c r="I12" s="14"/>
      <c r="J12" s="14"/>
    </row>
    <row r="13" spans="1:11" s="15" customFormat="1" ht="24.75" customHeight="1">
      <c r="A13" s="120"/>
      <c r="B13" s="117" t="s">
        <v>70</v>
      </c>
      <c r="C13" s="33" t="s">
        <v>4</v>
      </c>
      <c r="D13" s="31">
        <v>41790.005290000001</v>
      </c>
      <c r="E13" s="30">
        <v>46787.5</v>
      </c>
      <c r="F13" s="30">
        <v>53597.8</v>
      </c>
      <c r="G13" s="30">
        <f t="shared" ref="G13:H14" si="0">G19</f>
        <v>37310</v>
      </c>
      <c r="H13" s="30">
        <f t="shared" si="0"/>
        <v>37310</v>
      </c>
      <c r="I13" s="103">
        <f>SUM(D13:H13)</f>
        <v>216795.30528999999</v>
      </c>
      <c r="J13" s="14"/>
    </row>
    <row r="14" spans="1:11" s="15" customFormat="1" ht="21.75" customHeight="1">
      <c r="A14" s="121"/>
      <c r="B14" s="118"/>
      <c r="C14" s="33" t="s">
        <v>5</v>
      </c>
      <c r="D14" s="64">
        <v>10206.28587</v>
      </c>
      <c r="E14" s="30">
        <v>13077.2</v>
      </c>
      <c r="F14" s="30">
        <v>16601.599999999999</v>
      </c>
      <c r="G14" s="30">
        <f>G20</f>
        <v>23593.599999999999</v>
      </c>
      <c r="H14" s="30">
        <f t="shared" si="0"/>
        <v>24260.5</v>
      </c>
      <c r="I14" s="103">
        <f t="shared" ref="I14" si="1">SUM(D14:H14)</f>
        <v>87739.185869999987</v>
      </c>
      <c r="J14" s="14"/>
    </row>
    <row r="15" spans="1:11" s="15" customFormat="1" ht="19.5" customHeight="1">
      <c r="A15" s="122"/>
      <c r="B15" s="119"/>
      <c r="C15" s="34" t="s">
        <v>6</v>
      </c>
      <c r="D15" s="64">
        <f>D13+D14</f>
        <v>51996.291160000001</v>
      </c>
      <c r="E15" s="30">
        <f>E13+E14</f>
        <v>59864.7</v>
      </c>
      <c r="F15" s="30">
        <f t="shared" ref="F15:H15" si="2">F13+F14</f>
        <v>70199.399999999994</v>
      </c>
      <c r="G15" s="31">
        <f t="shared" si="2"/>
        <v>60903.6</v>
      </c>
      <c r="H15" s="31">
        <f t="shared" si="2"/>
        <v>61570.5</v>
      </c>
      <c r="I15" s="103">
        <f>SUM(D15:H15)</f>
        <v>304534.49115999998</v>
      </c>
      <c r="J15" s="14">
        <f>SUM(I13+I14)</f>
        <v>304534.49115999998</v>
      </c>
    </row>
    <row r="16" spans="1:11" s="15" customFormat="1" ht="21" customHeight="1">
      <c r="A16" s="170"/>
      <c r="B16" s="167"/>
      <c r="C16" s="37" t="s">
        <v>4</v>
      </c>
      <c r="D16" s="65">
        <v>41790.005290000001</v>
      </c>
      <c r="E16" s="45">
        <f>E19+E93</f>
        <v>46787.624000000003</v>
      </c>
      <c r="F16" s="45">
        <f>F19+F93+K16</f>
        <v>53597.8</v>
      </c>
      <c r="G16" s="19"/>
      <c r="H16" s="19"/>
      <c r="I16" s="98">
        <v>1930.499</v>
      </c>
      <c r="J16" s="14">
        <v>517.327</v>
      </c>
      <c r="K16" s="99">
        <f>I16+J16</f>
        <v>2447.826</v>
      </c>
    </row>
    <row r="17" spans="1:11" s="15" customFormat="1" ht="18.75" customHeight="1">
      <c r="A17" s="171"/>
      <c r="B17" s="168"/>
      <c r="C17" s="37" t="s">
        <v>5</v>
      </c>
      <c r="D17" s="65">
        <v>10206.28587</v>
      </c>
      <c r="E17" s="45">
        <f>E20+E94+E122+E70+E107</f>
        <v>8629.845800000001</v>
      </c>
      <c r="F17" s="65">
        <f>F20+F94+F122+F70+F107+K17</f>
        <v>16601.600000000002</v>
      </c>
      <c r="G17" s="19"/>
      <c r="H17" s="19"/>
      <c r="I17" s="98">
        <v>19.501000000000001</v>
      </c>
      <c r="J17" s="14">
        <v>5.2282200000000003</v>
      </c>
      <c r="K17" s="99">
        <f t="shared" ref="K17:K18" si="3">I17+J17</f>
        <v>24.729220000000002</v>
      </c>
    </row>
    <row r="18" spans="1:11" s="15" customFormat="1" ht="18" customHeight="1">
      <c r="A18" s="172"/>
      <c r="B18" s="169"/>
      <c r="C18" s="38" t="s">
        <v>6</v>
      </c>
      <c r="D18" s="65">
        <f>D16+D17</f>
        <v>51996.291160000001</v>
      </c>
      <c r="E18" s="45">
        <f>E16+E17</f>
        <v>55417.469800000006</v>
      </c>
      <c r="F18" s="45">
        <f>F16+F17</f>
        <v>70199.400000000009</v>
      </c>
      <c r="G18" s="19"/>
      <c r="H18" s="19"/>
      <c r="I18" s="98">
        <f>I16+I17</f>
        <v>1950</v>
      </c>
      <c r="J18" s="98">
        <f>J16+J17</f>
        <v>522.55521999999996</v>
      </c>
      <c r="K18" s="99">
        <f t="shared" si="3"/>
        <v>2472.5552200000002</v>
      </c>
    </row>
    <row r="19" spans="1:11" ht="26.25" customHeight="1">
      <c r="A19" s="134" t="s">
        <v>44</v>
      </c>
      <c r="B19" s="131" t="s">
        <v>34</v>
      </c>
      <c r="C19" s="35" t="s">
        <v>4</v>
      </c>
      <c r="D19" s="44">
        <f>D22+D25+D28+D32+D35+D38+D41+D44</f>
        <v>40070.999000000003</v>
      </c>
      <c r="E19" s="63">
        <f>E22+E25+E28+E32+E35+E38+E41+E44+E47+E50+E53+E59</f>
        <v>37687.124000000003</v>
      </c>
      <c r="F19" s="63">
        <f>F22+F25+F28+F32+F35+F38+F41+F44+F47+F50+F53+F59+F56</f>
        <v>38393.173999999999</v>
      </c>
      <c r="G19" s="44">
        <v>37310</v>
      </c>
      <c r="H19" s="92">
        <v>37310</v>
      </c>
    </row>
    <row r="20" spans="1:11" ht="24" customHeight="1">
      <c r="A20" s="135"/>
      <c r="B20" s="132"/>
      <c r="C20" s="35" t="s">
        <v>5</v>
      </c>
      <c r="D20" s="28">
        <f>D23+D26+D29+D33+D36+D39+D42+D45</f>
        <v>6839.0285099999992</v>
      </c>
      <c r="E20" s="28">
        <f>E23+E26+E29+E33+E36+E39+E42+E45+E82+E85+E48+E51</f>
        <v>4490.8589700000002</v>
      </c>
      <c r="F20" s="28">
        <f>F23+F26+F29+F33+F36+F39+F42+F45+F82+F85+F48+F51+F54+F57+F60</f>
        <v>10311.298359999999</v>
      </c>
      <c r="G20" s="44">
        <v>23593.599999999999</v>
      </c>
      <c r="H20" s="44">
        <v>24260.5</v>
      </c>
    </row>
    <row r="21" spans="1:11" ht="21.75" customHeight="1">
      <c r="A21" s="136"/>
      <c r="B21" s="133"/>
      <c r="C21" s="36" t="s">
        <v>6</v>
      </c>
      <c r="D21" s="29">
        <f>D19+D20</f>
        <v>46910.02751</v>
      </c>
      <c r="E21" s="29">
        <f>E19+E20</f>
        <v>42177.982970000005</v>
      </c>
      <c r="F21" s="83">
        <f>F19+F20</f>
        <v>48704.47236</v>
      </c>
      <c r="G21" s="70">
        <f>G19+G20</f>
        <v>60903.6</v>
      </c>
      <c r="H21" s="70">
        <f>H19+H20</f>
        <v>61570.5</v>
      </c>
    </row>
    <row r="22" spans="1:11" s="5" customFormat="1" ht="21" customHeight="1">
      <c r="A22" s="123" t="s">
        <v>35</v>
      </c>
      <c r="B22" s="126" t="s">
        <v>16</v>
      </c>
      <c r="C22" s="37" t="s">
        <v>4</v>
      </c>
      <c r="D22" s="23">
        <v>18744.124</v>
      </c>
      <c r="E22" s="23">
        <v>18966.132000000001</v>
      </c>
      <c r="F22" s="60">
        <v>17999.10081</v>
      </c>
      <c r="G22" s="3"/>
      <c r="H22" s="3"/>
      <c r="I22" s="4"/>
      <c r="J22" s="4"/>
    </row>
    <row r="23" spans="1:11" s="5" customFormat="1">
      <c r="A23" s="124"/>
      <c r="B23" s="127"/>
      <c r="C23" s="37" t="s">
        <v>5</v>
      </c>
      <c r="D23" s="23">
        <v>6623.6011399999998</v>
      </c>
      <c r="E23" s="23">
        <v>4306.4932799999997</v>
      </c>
      <c r="F23" s="97">
        <v>10005.1188</v>
      </c>
      <c r="G23" s="3"/>
      <c r="H23" s="3"/>
      <c r="I23" s="4"/>
      <c r="J23" s="4"/>
    </row>
    <row r="24" spans="1:11" s="5" customFormat="1" ht="22.5" customHeight="1">
      <c r="A24" s="125"/>
      <c r="B24" s="128"/>
      <c r="C24" s="38" t="s">
        <v>6</v>
      </c>
      <c r="D24" s="19">
        <f>D22+D23</f>
        <v>25367.725139999999</v>
      </c>
      <c r="E24" s="19">
        <f>E22+E23</f>
        <v>23272.62528</v>
      </c>
      <c r="F24" s="19">
        <f>F22+F23</f>
        <v>28004.21961</v>
      </c>
      <c r="G24" s="11"/>
      <c r="H24" s="11"/>
      <c r="I24" s="4"/>
      <c r="J24" s="4"/>
    </row>
    <row r="25" spans="1:11" s="5" customFormat="1" ht="20.25" customHeight="1">
      <c r="A25" s="149" t="s">
        <v>36</v>
      </c>
      <c r="B25" s="155" t="s">
        <v>17</v>
      </c>
      <c r="C25" s="71" t="s">
        <v>4</v>
      </c>
      <c r="D25" s="72">
        <v>10263.530000000001</v>
      </c>
      <c r="E25" s="72">
        <v>9636.8700000000008</v>
      </c>
      <c r="F25" s="89">
        <v>9378.6421900000005</v>
      </c>
      <c r="G25" s="73"/>
      <c r="H25" s="73"/>
      <c r="I25" s="4"/>
      <c r="J25" s="4"/>
    </row>
    <row r="26" spans="1:11" s="5" customFormat="1">
      <c r="A26" s="150"/>
      <c r="B26" s="156"/>
      <c r="C26" s="74" t="s">
        <v>5</v>
      </c>
      <c r="D26" s="75">
        <v>103.67236</v>
      </c>
      <c r="E26" s="75">
        <v>97.346419999999995</v>
      </c>
      <c r="F26" s="90">
        <v>94.736429999999999</v>
      </c>
      <c r="G26" s="76"/>
      <c r="H26" s="76"/>
      <c r="I26" s="88"/>
      <c r="J26" s="4"/>
    </row>
    <row r="27" spans="1:11" s="43" customFormat="1" ht="19.5" customHeight="1">
      <c r="A27" s="151"/>
      <c r="B27" s="157"/>
      <c r="C27" s="77" t="s">
        <v>6</v>
      </c>
      <c r="D27" s="78">
        <f>D25+D26</f>
        <v>10367.202360000001</v>
      </c>
      <c r="E27" s="78">
        <f>E25+E26</f>
        <v>9734.2164200000007</v>
      </c>
      <c r="F27" s="91">
        <f>F25+F26</f>
        <v>9473.3786200000013</v>
      </c>
      <c r="G27" s="79"/>
      <c r="H27" s="79"/>
      <c r="I27" s="42"/>
      <c r="J27" s="42"/>
    </row>
    <row r="28" spans="1:11" ht="27.75" customHeight="1">
      <c r="A28" s="107" t="s">
        <v>37</v>
      </c>
      <c r="B28" s="146" t="s">
        <v>14</v>
      </c>
      <c r="C28" s="39" t="s">
        <v>4</v>
      </c>
      <c r="D28" s="17">
        <v>5527.5690000000004</v>
      </c>
      <c r="E28" s="17">
        <v>6904.8630000000003</v>
      </c>
      <c r="F28" s="66">
        <v>8900.4050000000007</v>
      </c>
      <c r="G28" s="6"/>
      <c r="H28" s="6"/>
    </row>
    <row r="29" spans="1:11" ht="27" customHeight="1">
      <c r="A29" s="108"/>
      <c r="B29" s="147"/>
      <c r="C29" s="37" t="s">
        <v>5</v>
      </c>
      <c r="D29" s="18">
        <v>55.834510000000002</v>
      </c>
      <c r="E29" s="18">
        <v>69.748840000000001</v>
      </c>
      <c r="F29" s="18">
        <v>89.904330000000002</v>
      </c>
      <c r="G29" s="10"/>
      <c r="H29" s="10"/>
    </row>
    <row r="30" spans="1:11" ht="33" customHeight="1">
      <c r="A30" s="109"/>
      <c r="B30" s="148"/>
      <c r="C30" s="38" t="s">
        <v>6</v>
      </c>
      <c r="D30" s="9">
        <f>D28+D29</f>
        <v>5583.4035100000001</v>
      </c>
      <c r="E30" s="9">
        <f>E28+E29</f>
        <v>6974.6118400000005</v>
      </c>
      <c r="F30" s="9">
        <f>F28+F29</f>
        <v>8990.30933</v>
      </c>
      <c r="G30" s="8"/>
      <c r="H30" s="8"/>
    </row>
    <row r="31" spans="1:11" ht="22.5" customHeight="1">
      <c r="A31" s="158"/>
      <c r="B31" s="159"/>
      <c r="C31" s="160"/>
      <c r="D31" s="54" t="s">
        <v>9</v>
      </c>
      <c r="E31" s="54" t="s">
        <v>10</v>
      </c>
      <c r="F31" s="54" t="s">
        <v>11</v>
      </c>
      <c r="G31" s="54" t="s">
        <v>12</v>
      </c>
      <c r="H31" s="54" t="s">
        <v>13</v>
      </c>
    </row>
    <row r="32" spans="1:11" s="5" customFormat="1" ht="25.5" customHeight="1">
      <c r="A32" s="149" t="s">
        <v>38</v>
      </c>
      <c r="B32" s="152" t="s">
        <v>15</v>
      </c>
      <c r="C32" s="71" t="s">
        <v>4</v>
      </c>
      <c r="D32" s="72">
        <v>551.39099999999996</v>
      </c>
      <c r="E32" s="72">
        <v>594.79600000000005</v>
      </c>
      <c r="F32" s="72">
        <v>570.83399999999995</v>
      </c>
      <c r="G32" s="73"/>
      <c r="H32" s="73"/>
      <c r="I32" s="4"/>
      <c r="J32" s="4"/>
    </row>
    <row r="33" spans="1:10" s="5" customFormat="1" ht="24.75" customHeight="1">
      <c r="A33" s="150"/>
      <c r="B33" s="153"/>
      <c r="C33" s="71" t="s">
        <v>5</v>
      </c>
      <c r="D33" s="72">
        <v>5.5697700000000001</v>
      </c>
      <c r="E33" s="72">
        <v>6.0162199999999997</v>
      </c>
      <c r="F33" s="72">
        <v>5.7671999999999999</v>
      </c>
      <c r="G33" s="73"/>
      <c r="H33" s="73"/>
      <c r="I33" s="4"/>
      <c r="J33" s="4"/>
    </row>
    <row r="34" spans="1:10" s="5" customFormat="1" ht="27" customHeight="1">
      <c r="A34" s="151"/>
      <c r="B34" s="154"/>
      <c r="C34" s="80" t="s">
        <v>6</v>
      </c>
      <c r="D34" s="78">
        <f>D32+D33</f>
        <v>556.96076999999991</v>
      </c>
      <c r="E34" s="78">
        <f>E32+E33</f>
        <v>600.81222000000002</v>
      </c>
      <c r="F34" s="78">
        <f>F32+F33</f>
        <v>576.60119999999995</v>
      </c>
      <c r="G34" s="79"/>
      <c r="H34" s="79"/>
      <c r="I34" s="4"/>
      <c r="J34" s="4"/>
    </row>
    <row r="35" spans="1:10" ht="17.25" customHeight="1">
      <c r="A35" s="107" t="s">
        <v>39</v>
      </c>
      <c r="B35" s="114" t="s">
        <v>18</v>
      </c>
      <c r="C35" s="37" t="s">
        <v>4</v>
      </c>
      <c r="D35" s="18">
        <v>505.07299999999998</v>
      </c>
      <c r="E35" s="18">
        <v>515.55499999999995</v>
      </c>
      <c r="F35" s="18">
        <v>0</v>
      </c>
      <c r="G35" s="2"/>
      <c r="H35" s="2"/>
    </row>
    <row r="36" spans="1:10" ht="19.5" customHeight="1">
      <c r="A36" s="108"/>
      <c r="B36" s="115"/>
      <c r="C36" s="37" t="s">
        <v>5</v>
      </c>
      <c r="D36" s="18">
        <v>5.10222</v>
      </c>
      <c r="E36" s="18">
        <v>5.2138099999999996</v>
      </c>
      <c r="F36" s="18">
        <v>0</v>
      </c>
      <c r="G36" s="2"/>
      <c r="H36" s="2"/>
    </row>
    <row r="37" spans="1:10" ht="23.25" customHeight="1">
      <c r="A37" s="109"/>
      <c r="B37" s="116"/>
      <c r="C37" s="38" t="s">
        <v>6</v>
      </c>
      <c r="D37" s="9">
        <f>D35+D36</f>
        <v>510.17521999999997</v>
      </c>
      <c r="E37" s="9">
        <f>E35+E36</f>
        <v>520.76880999999992</v>
      </c>
      <c r="F37" s="18">
        <v>0</v>
      </c>
      <c r="G37" s="2"/>
      <c r="H37" s="2"/>
    </row>
    <row r="38" spans="1:10" ht="21" customHeight="1">
      <c r="A38" s="149" t="s">
        <v>40</v>
      </c>
      <c r="B38" s="155" t="s">
        <v>19</v>
      </c>
      <c r="C38" s="71" t="s">
        <v>4</v>
      </c>
      <c r="D38" s="72">
        <v>292.63799999999998</v>
      </c>
      <c r="E38" s="72">
        <v>297.04399999999998</v>
      </c>
      <c r="F38" s="72">
        <v>297.05500000000001</v>
      </c>
      <c r="G38" s="73"/>
      <c r="H38" s="73"/>
    </row>
    <row r="39" spans="1:10" ht="18" customHeight="1">
      <c r="A39" s="150"/>
      <c r="B39" s="156"/>
      <c r="C39" s="71" t="s">
        <v>5</v>
      </c>
      <c r="D39" s="72">
        <v>2.9567800000000002</v>
      </c>
      <c r="E39" s="72">
        <v>3.0041000000000002</v>
      </c>
      <c r="F39" s="72">
        <v>3.0013999999999998</v>
      </c>
      <c r="G39" s="73"/>
      <c r="H39" s="73"/>
    </row>
    <row r="40" spans="1:10" ht="15.75" customHeight="1">
      <c r="A40" s="151"/>
      <c r="B40" s="157"/>
      <c r="C40" s="80" t="s">
        <v>6</v>
      </c>
      <c r="D40" s="78">
        <f>D38+D39</f>
        <v>295.59477999999996</v>
      </c>
      <c r="E40" s="78">
        <f>E38+E39</f>
        <v>300.04809999999998</v>
      </c>
      <c r="F40" s="78">
        <f>F38+F39</f>
        <v>300.0564</v>
      </c>
      <c r="G40" s="79"/>
      <c r="H40" s="79"/>
    </row>
    <row r="41" spans="1:10" ht="15.75" customHeight="1">
      <c r="A41" s="107" t="s">
        <v>41</v>
      </c>
      <c r="B41" s="114" t="s">
        <v>60</v>
      </c>
      <c r="C41" s="37" t="s">
        <v>4</v>
      </c>
      <c r="D41" s="18">
        <v>143.67400000000001</v>
      </c>
      <c r="E41" s="26">
        <v>65</v>
      </c>
      <c r="F41" s="8">
        <v>0</v>
      </c>
      <c r="G41" s="7"/>
      <c r="H41" s="7"/>
    </row>
    <row r="42" spans="1:10" ht="15.75" customHeight="1">
      <c r="A42" s="108"/>
      <c r="B42" s="115"/>
      <c r="C42" s="37" t="s">
        <v>5</v>
      </c>
      <c r="D42" s="18">
        <v>1.45173</v>
      </c>
      <c r="E42" s="18">
        <v>0.65681999999999996</v>
      </c>
      <c r="F42" s="8">
        <v>0</v>
      </c>
      <c r="G42" s="7"/>
      <c r="H42" s="7"/>
    </row>
    <row r="43" spans="1:10" ht="18" customHeight="1">
      <c r="A43" s="109"/>
      <c r="B43" s="116"/>
      <c r="C43" s="38" t="s">
        <v>6</v>
      </c>
      <c r="D43" s="9">
        <f>D41+D42</f>
        <v>145.12573</v>
      </c>
      <c r="E43" s="9">
        <f>E41+E42</f>
        <v>65.656819999999996</v>
      </c>
      <c r="F43" s="8">
        <v>0</v>
      </c>
      <c r="G43" s="7"/>
      <c r="H43" s="7"/>
    </row>
    <row r="44" spans="1:10" ht="15" customHeight="1">
      <c r="A44" s="149" t="s">
        <v>42</v>
      </c>
      <c r="B44" s="155" t="s">
        <v>20</v>
      </c>
      <c r="C44" s="71" t="s">
        <v>4</v>
      </c>
      <c r="D44" s="72">
        <v>4043</v>
      </c>
      <c r="E44" s="72">
        <v>0</v>
      </c>
      <c r="F44" s="81">
        <v>0</v>
      </c>
      <c r="G44" s="73"/>
      <c r="H44" s="73"/>
    </row>
    <row r="45" spans="1:10" ht="13.5" customHeight="1">
      <c r="A45" s="150"/>
      <c r="B45" s="156"/>
      <c r="C45" s="71" t="s">
        <v>5</v>
      </c>
      <c r="D45" s="72">
        <v>40.840000000000003</v>
      </c>
      <c r="E45" s="72">
        <v>0</v>
      </c>
      <c r="F45" s="81">
        <v>0</v>
      </c>
      <c r="G45" s="73"/>
      <c r="H45" s="73"/>
    </row>
    <row r="46" spans="1:10" ht="16.5" customHeight="1">
      <c r="A46" s="151"/>
      <c r="B46" s="157"/>
      <c r="C46" s="80" t="s">
        <v>6</v>
      </c>
      <c r="D46" s="78">
        <f>D44+D45</f>
        <v>4083.84</v>
      </c>
      <c r="E46" s="78">
        <v>0</v>
      </c>
      <c r="F46" s="82">
        <v>0</v>
      </c>
      <c r="G46" s="79"/>
      <c r="H46" s="79"/>
    </row>
    <row r="47" spans="1:10" ht="21.75" customHeight="1">
      <c r="A47" s="107" t="s">
        <v>51</v>
      </c>
      <c r="B47" s="114" t="s">
        <v>61</v>
      </c>
      <c r="C47" s="37" t="s">
        <v>4</v>
      </c>
      <c r="D47" s="18">
        <v>0</v>
      </c>
      <c r="E47" s="18">
        <v>138.85400000000001</v>
      </c>
      <c r="F47" s="18">
        <v>0</v>
      </c>
      <c r="G47" s="7"/>
      <c r="H47" s="7"/>
    </row>
    <row r="48" spans="1:10" ht="17.25" customHeight="1">
      <c r="A48" s="108"/>
      <c r="B48" s="115"/>
      <c r="C48" s="37" t="s">
        <v>5</v>
      </c>
      <c r="D48" s="18">
        <v>0</v>
      </c>
      <c r="E48" s="18">
        <v>1.4029799999999999</v>
      </c>
      <c r="F48" s="18">
        <v>0</v>
      </c>
      <c r="G48" s="7"/>
      <c r="H48" s="7"/>
    </row>
    <row r="49" spans="1:8" ht="18.75" customHeight="1">
      <c r="A49" s="109"/>
      <c r="B49" s="116"/>
      <c r="C49" s="38" t="s">
        <v>6</v>
      </c>
      <c r="D49" s="9">
        <v>0</v>
      </c>
      <c r="E49" s="9">
        <f>E47+E48</f>
        <v>140.25698000000003</v>
      </c>
      <c r="F49" s="9">
        <v>0</v>
      </c>
      <c r="G49" s="7"/>
      <c r="H49" s="7"/>
    </row>
    <row r="50" spans="1:8" ht="17.25" customHeight="1">
      <c r="A50" s="149" t="s">
        <v>52</v>
      </c>
      <c r="B50" s="155" t="s">
        <v>21</v>
      </c>
      <c r="C50" s="71" t="s">
        <v>4</v>
      </c>
      <c r="D50" s="72">
        <v>0</v>
      </c>
      <c r="E50" s="72">
        <v>96.575999999999993</v>
      </c>
      <c r="F50" s="81">
        <v>116.282</v>
      </c>
      <c r="G50" s="79"/>
      <c r="H50" s="79"/>
    </row>
    <row r="51" spans="1:8">
      <c r="A51" s="150"/>
      <c r="B51" s="156"/>
      <c r="C51" s="71" t="s">
        <v>5</v>
      </c>
      <c r="D51" s="72">
        <v>0</v>
      </c>
      <c r="E51" s="72">
        <v>0.97650000000000003</v>
      </c>
      <c r="F51" s="81">
        <v>1.1752</v>
      </c>
      <c r="G51" s="79"/>
      <c r="H51" s="79"/>
    </row>
    <row r="52" spans="1:8" ht="21" customHeight="1">
      <c r="A52" s="151"/>
      <c r="B52" s="157"/>
      <c r="C52" s="80" t="s">
        <v>6</v>
      </c>
      <c r="D52" s="78">
        <v>0</v>
      </c>
      <c r="E52" s="78">
        <f>E50+E51</f>
        <v>97.552499999999995</v>
      </c>
      <c r="F52" s="78">
        <f>F50+F51</f>
        <v>117.4572</v>
      </c>
      <c r="G52" s="79"/>
      <c r="H52" s="79"/>
    </row>
    <row r="53" spans="1:8" ht="15.75" customHeight="1">
      <c r="A53" s="107" t="s">
        <v>62</v>
      </c>
      <c r="B53" s="114" t="s">
        <v>82</v>
      </c>
      <c r="C53" s="37" t="s">
        <v>4</v>
      </c>
      <c r="D53" s="9">
        <v>0</v>
      </c>
      <c r="E53" s="18">
        <v>108.123</v>
      </c>
      <c r="F53" s="10">
        <v>212.1</v>
      </c>
      <c r="G53" s="7"/>
      <c r="H53" s="7"/>
    </row>
    <row r="54" spans="1:8" ht="15" customHeight="1">
      <c r="A54" s="108"/>
      <c r="B54" s="115"/>
      <c r="C54" s="37" t="s">
        <v>5</v>
      </c>
      <c r="D54" s="9">
        <v>0</v>
      </c>
      <c r="E54" s="18">
        <v>1.0940000000000001</v>
      </c>
      <c r="F54" s="10">
        <v>2.1432000000000002</v>
      </c>
      <c r="G54" s="7"/>
      <c r="H54" s="7"/>
    </row>
    <row r="55" spans="1:8" ht="16.5" customHeight="1">
      <c r="A55" s="109"/>
      <c r="B55" s="116"/>
      <c r="C55" s="38" t="s">
        <v>6</v>
      </c>
      <c r="D55" s="9">
        <v>0</v>
      </c>
      <c r="E55" s="9">
        <f>E53+E54</f>
        <v>109.217</v>
      </c>
      <c r="F55" s="9">
        <f>F53+F54</f>
        <v>214.2432</v>
      </c>
      <c r="G55" s="7"/>
      <c r="H55" s="7"/>
    </row>
    <row r="56" spans="1:8" ht="16.5" customHeight="1">
      <c r="A56" s="149" t="s">
        <v>63</v>
      </c>
      <c r="B56" s="155" t="s">
        <v>81</v>
      </c>
      <c r="C56" s="71" t="s">
        <v>4</v>
      </c>
      <c r="D56" s="78">
        <v>0</v>
      </c>
      <c r="E56" s="78">
        <v>0</v>
      </c>
      <c r="F56" s="72">
        <v>429.47699999999998</v>
      </c>
      <c r="G56" s="79"/>
      <c r="H56" s="79"/>
    </row>
    <row r="57" spans="1:8" ht="16.5" customHeight="1">
      <c r="A57" s="150"/>
      <c r="B57" s="156"/>
      <c r="C57" s="71" t="s">
        <v>5</v>
      </c>
      <c r="D57" s="78">
        <v>0</v>
      </c>
      <c r="E57" s="78">
        <v>0</v>
      </c>
      <c r="F57" s="72">
        <v>4.3385999999999996</v>
      </c>
      <c r="G57" s="79"/>
      <c r="H57" s="79"/>
    </row>
    <row r="58" spans="1:8" ht="15" customHeight="1">
      <c r="A58" s="150"/>
      <c r="B58" s="157"/>
      <c r="C58" s="80" t="s">
        <v>6</v>
      </c>
      <c r="D58" s="78">
        <v>0</v>
      </c>
      <c r="E58" s="78">
        <v>0</v>
      </c>
      <c r="F58" s="78">
        <f>SUM(F56:F57)</f>
        <v>433.81559999999996</v>
      </c>
      <c r="G58" s="79"/>
      <c r="H58" s="79"/>
    </row>
    <row r="59" spans="1:8" ht="17.25" customHeight="1">
      <c r="A59" s="107" t="s">
        <v>83</v>
      </c>
      <c r="B59" s="114" t="s">
        <v>84</v>
      </c>
      <c r="C59" s="37" t="s">
        <v>4</v>
      </c>
      <c r="D59" s="9">
        <v>0</v>
      </c>
      <c r="E59" s="18">
        <v>363.31099999999998</v>
      </c>
      <c r="F59" s="10">
        <v>489.27800000000002</v>
      </c>
      <c r="G59" s="7"/>
      <c r="H59" s="7"/>
    </row>
    <row r="60" spans="1:8" ht="16.5" customHeight="1">
      <c r="A60" s="108"/>
      <c r="B60" s="115"/>
      <c r="C60" s="37" t="s">
        <v>5</v>
      </c>
      <c r="D60" s="9">
        <v>0</v>
      </c>
      <c r="E60" s="18">
        <v>3.6739999999999999</v>
      </c>
      <c r="F60" s="10">
        <v>4.9432</v>
      </c>
      <c r="G60" s="7"/>
      <c r="H60" s="7"/>
    </row>
    <row r="61" spans="1:8" ht="52.5" customHeight="1">
      <c r="A61" s="109"/>
      <c r="B61" s="116"/>
      <c r="C61" s="38" t="s">
        <v>6</v>
      </c>
      <c r="D61" s="9">
        <v>0</v>
      </c>
      <c r="E61" s="9">
        <f>E59+E60</f>
        <v>366.98499999999996</v>
      </c>
      <c r="F61" s="9">
        <f>F59+F60</f>
        <v>494.22120000000001</v>
      </c>
      <c r="G61" s="7"/>
      <c r="H61" s="7"/>
    </row>
    <row r="62" spans="1:8" ht="25.5" customHeight="1">
      <c r="A62" s="93"/>
      <c r="B62" s="94"/>
      <c r="C62" s="38"/>
      <c r="D62" s="9" t="s">
        <v>9</v>
      </c>
      <c r="E62" s="9" t="s">
        <v>10</v>
      </c>
      <c r="F62" s="9" t="s">
        <v>11</v>
      </c>
      <c r="G62" s="9" t="s">
        <v>12</v>
      </c>
      <c r="H62" s="9" t="s">
        <v>13</v>
      </c>
    </row>
    <row r="63" spans="1:8" ht="19.5" customHeight="1">
      <c r="A63" s="163" t="s">
        <v>43</v>
      </c>
      <c r="B63" s="131" t="s">
        <v>57</v>
      </c>
      <c r="C63" s="35" t="s">
        <v>4</v>
      </c>
      <c r="D63" s="67">
        <f>D66</f>
        <v>388.3</v>
      </c>
      <c r="E63" s="16">
        <v>0</v>
      </c>
      <c r="F63" s="61">
        <v>0</v>
      </c>
      <c r="G63" s="13"/>
      <c r="H63" s="13"/>
    </row>
    <row r="64" spans="1:8">
      <c r="A64" s="135"/>
      <c r="B64" s="161"/>
      <c r="C64" s="35" t="s">
        <v>5</v>
      </c>
      <c r="D64" s="67">
        <f>D67</f>
        <v>4.0199999999999996</v>
      </c>
      <c r="E64" s="16">
        <v>0</v>
      </c>
      <c r="F64" s="61">
        <v>0</v>
      </c>
      <c r="G64" s="13"/>
      <c r="H64" s="13"/>
    </row>
    <row r="65" spans="1:8">
      <c r="A65" s="136"/>
      <c r="B65" s="162"/>
      <c r="C65" s="36" t="s">
        <v>6</v>
      </c>
      <c r="D65" s="67">
        <f>D63+D64</f>
        <v>392.32</v>
      </c>
      <c r="E65" s="16">
        <v>0</v>
      </c>
      <c r="F65" s="61">
        <v>0</v>
      </c>
      <c r="G65" s="13"/>
      <c r="H65" s="13"/>
    </row>
    <row r="66" spans="1:8">
      <c r="A66" s="107" t="s">
        <v>24</v>
      </c>
      <c r="B66" s="114" t="s">
        <v>22</v>
      </c>
      <c r="C66" s="37" t="s">
        <v>4</v>
      </c>
      <c r="D66" s="68">
        <v>388.3</v>
      </c>
      <c r="E66" s="9">
        <v>0</v>
      </c>
      <c r="F66" s="59">
        <v>0</v>
      </c>
      <c r="G66" s="8"/>
      <c r="H66" s="7"/>
    </row>
    <row r="67" spans="1:8">
      <c r="A67" s="108"/>
      <c r="B67" s="115"/>
      <c r="C67" s="37" t="s">
        <v>5</v>
      </c>
      <c r="D67" s="68">
        <v>4.0199999999999996</v>
      </c>
      <c r="E67" s="9">
        <v>0</v>
      </c>
      <c r="F67" s="8">
        <v>0</v>
      </c>
      <c r="G67" s="7"/>
      <c r="H67" s="7"/>
    </row>
    <row r="68" spans="1:8">
      <c r="A68" s="109"/>
      <c r="B68" s="116"/>
      <c r="C68" s="38" t="s">
        <v>6</v>
      </c>
      <c r="D68" s="69">
        <f>D66+D67</f>
        <v>392.32</v>
      </c>
      <c r="E68" s="9">
        <v>0</v>
      </c>
      <c r="F68" s="8">
        <v>0</v>
      </c>
      <c r="G68" s="7"/>
      <c r="H68" s="7"/>
    </row>
    <row r="69" spans="1:8" ht="21" customHeight="1">
      <c r="A69" s="163" t="s">
        <v>27</v>
      </c>
      <c r="B69" s="131" t="s">
        <v>23</v>
      </c>
      <c r="C69" s="35" t="s">
        <v>4</v>
      </c>
      <c r="D69" s="16">
        <v>0</v>
      </c>
      <c r="E69" s="16">
        <v>0</v>
      </c>
      <c r="F69" s="61"/>
      <c r="G69" s="13"/>
      <c r="H69" s="13"/>
    </row>
    <row r="70" spans="1:8" ht="20.25" customHeight="1">
      <c r="A70" s="135"/>
      <c r="B70" s="161"/>
      <c r="C70" s="35" t="s">
        <v>5</v>
      </c>
      <c r="D70" s="27">
        <f>D73+D76+D79+D82+D85</f>
        <v>1528.0219999999999</v>
      </c>
      <c r="E70" s="27">
        <f>E73+E76+E79+E82+E85+E88</f>
        <v>234</v>
      </c>
      <c r="F70" s="67">
        <f>F73+F76+F79+F82+F85+F88+F91</f>
        <v>3984.3</v>
      </c>
      <c r="G70" s="13"/>
      <c r="H70" s="13"/>
    </row>
    <row r="71" spans="1:8" ht="21" customHeight="1">
      <c r="A71" s="136"/>
      <c r="B71" s="162"/>
      <c r="C71" s="36" t="s">
        <v>6</v>
      </c>
      <c r="D71" s="27">
        <f>D69+D70</f>
        <v>1528.0219999999999</v>
      </c>
      <c r="E71" s="27">
        <f>E69+E70</f>
        <v>234</v>
      </c>
      <c r="F71" s="67">
        <f>F69+F70</f>
        <v>3984.3</v>
      </c>
      <c r="G71" s="13"/>
      <c r="H71" s="13"/>
    </row>
    <row r="72" spans="1:8" ht="19.5" customHeight="1">
      <c r="A72" s="138" t="s">
        <v>28</v>
      </c>
      <c r="B72" s="115" t="s">
        <v>25</v>
      </c>
      <c r="C72" s="37" t="s">
        <v>4</v>
      </c>
      <c r="D72" s="18">
        <v>0</v>
      </c>
      <c r="E72" s="9">
        <v>0</v>
      </c>
      <c r="F72" s="8">
        <v>0</v>
      </c>
      <c r="G72" s="7"/>
      <c r="H72" s="7"/>
    </row>
    <row r="73" spans="1:8" ht="20.25" customHeight="1">
      <c r="A73" s="139"/>
      <c r="B73" s="115"/>
      <c r="C73" s="37" t="s">
        <v>5</v>
      </c>
      <c r="D73" s="26">
        <v>1000</v>
      </c>
      <c r="E73" s="9">
        <v>0</v>
      </c>
      <c r="F73" s="100">
        <v>2260</v>
      </c>
      <c r="G73" s="7"/>
      <c r="H73" s="7"/>
    </row>
    <row r="74" spans="1:8">
      <c r="A74" s="140"/>
      <c r="B74" s="116"/>
      <c r="C74" s="38" t="s">
        <v>6</v>
      </c>
      <c r="D74" s="25">
        <f>-D72+D73</f>
        <v>1000</v>
      </c>
      <c r="E74" s="25">
        <f t="shared" ref="E74:F74" si="4">-E72+E73</f>
        <v>0</v>
      </c>
      <c r="F74" s="101">
        <f t="shared" si="4"/>
        <v>2260</v>
      </c>
      <c r="G74" s="7"/>
      <c r="H74" s="7"/>
    </row>
    <row r="75" spans="1:8" ht="18" customHeight="1">
      <c r="A75" s="138" t="s">
        <v>29</v>
      </c>
      <c r="B75" s="114" t="s">
        <v>26</v>
      </c>
      <c r="C75" s="37" t="s">
        <v>4</v>
      </c>
      <c r="D75" s="18">
        <v>0</v>
      </c>
      <c r="E75" s="9">
        <v>0</v>
      </c>
      <c r="F75" s="8"/>
      <c r="G75" s="7"/>
      <c r="H75" s="7"/>
    </row>
    <row r="76" spans="1:8">
      <c r="A76" s="139"/>
      <c r="B76" s="115"/>
      <c r="C76" s="37" t="s">
        <v>5</v>
      </c>
      <c r="D76" s="26">
        <v>198</v>
      </c>
      <c r="E76" s="9">
        <v>0</v>
      </c>
      <c r="F76" s="8"/>
      <c r="G76" s="7"/>
      <c r="H76" s="7"/>
    </row>
    <row r="77" spans="1:8" ht="16.5" customHeight="1">
      <c r="A77" s="140"/>
      <c r="B77" s="116"/>
      <c r="C77" s="38" t="s">
        <v>6</v>
      </c>
      <c r="D77" s="25">
        <v>198</v>
      </c>
      <c r="E77" s="9">
        <v>0</v>
      </c>
      <c r="F77" s="8"/>
      <c r="G77" s="7"/>
      <c r="H77" s="7"/>
    </row>
    <row r="78" spans="1:8" ht="24" customHeight="1">
      <c r="A78" s="138" t="s">
        <v>45</v>
      </c>
      <c r="B78" s="114" t="s">
        <v>32</v>
      </c>
      <c r="C78" s="37" t="s">
        <v>4</v>
      </c>
      <c r="D78" s="25">
        <v>0</v>
      </c>
      <c r="E78" s="9">
        <v>0</v>
      </c>
      <c r="F78" s="8"/>
      <c r="G78" s="7"/>
      <c r="H78" s="7"/>
    </row>
    <row r="79" spans="1:8" ht="17.25" customHeight="1">
      <c r="A79" s="139"/>
      <c r="B79" s="115"/>
      <c r="C79" s="37" t="s">
        <v>5</v>
      </c>
      <c r="D79" s="25">
        <v>67.5</v>
      </c>
      <c r="E79" s="9">
        <v>0</v>
      </c>
      <c r="F79" s="8"/>
      <c r="G79" s="7"/>
      <c r="H79" s="7"/>
    </row>
    <row r="80" spans="1:8" ht="20.25" customHeight="1">
      <c r="A80" s="140"/>
      <c r="B80" s="116"/>
      <c r="C80" s="38" t="s">
        <v>6</v>
      </c>
      <c r="D80" s="25">
        <f>D78+D79</f>
        <v>67.5</v>
      </c>
      <c r="E80" s="9">
        <v>0</v>
      </c>
      <c r="F80" s="8"/>
      <c r="G80" s="7"/>
      <c r="H80" s="7"/>
    </row>
    <row r="81" spans="1:8" ht="15.75" customHeight="1">
      <c r="A81" s="107" t="s">
        <v>46</v>
      </c>
      <c r="B81" s="114" t="s">
        <v>30</v>
      </c>
      <c r="C81" s="37" t="s">
        <v>4</v>
      </c>
      <c r="D81" s="18">
        <v>0</v>
      </c>
      <c r="E81" s="18">
        <v>0</v>
      </c>
      <c r="F81" s="10"/>
      <c r="G81" s="2"/>
      <c r="H81" s="2"/>
    </row>
    <row r="82" spans="1:8" ht="22.5" customHeight="1">
      <c r="A82" s="108"/>
      <c r="B82" s="115"/>
      <c r="C82" s="37" t="s">
        <v>5</v>
      </c>
      <c r="D82" s="26">
        <v>100</v>
      </c>
      <c r="E82" s="18">
        <v>0</v>
      </c>
      <c r="F82" s="10">
        <v>100.17</v>
      </c>
      <c r="G82" s="2"/>
      <c r="H82" s="2"/>
    </row>
    <row r="83" spans="1:8" ht="16.5" customHeight="1">
      <c r="A83" s="109"/>
      <c r="B83" s="116"/>
      <c r="C83" s="38" t="s">
        <v>6</v>
      </c>
      <c r="D83" s="25">
        <f>D81+D82</f>
        <v>100</v>
      </c>
      <c r="E83" s="9">
        <v>0</v>
      </c>
      <c r="F83" s="8">
        <f>F81+F82</f>
        <v>100.17</v>
      </c>
      <c r="G83" s="7"/>
      <c r="H83" s="7"/>
    </row>
    <row r="84" spans="1:8" ht="23.25" customHeight="1">
      <c r="A84" s="107" t="s">
        <v>47</v>
      </c>
      <c r="B84" s="114" t="s">
        <v>31</v>
      </c>
      <c r="C84" s="37" t="s">
        <v>4</v>
      </c>
      <c r="D84" s="18">
        <v>0</v>
      </c>
      <c r="E84" s="18">
        <v>0</v>
      </c>
      <c r="F84" s="10"/>
      <c r="G84" s="2"/>
      <c r="H84" s="2"/>
    </row>
    <row r="85" spans="1:8" ht="15" customHeight="1">
      <c r="A85" s="108"/>
      <c r="B85" s="115"/>
      <c r="C85" s="37" t="s">
        <v>5</v>
      </c>
      <c r="D85" s="18">
        <v>162.52199999999999</v>
      </c>
      <c r="E85" s="18">
        <v>0</v>
      </c>
      <c r="F85" s="10"/>
      <c r="G85" s="2"/>
      <c r="H85" s="2"/>
    </row>
    <row r="86" spans="1:8" ht="18" customHeight="1">
      <c r="A86" s="109"/>
      <c r="B86" s="116"/>
      <c r="C86" s="38" t="s">
        <v>6</v>
      </c>
      <c r="D86" s="9">
        <f>D84+D85</f>
        <v>162.52199999999999</v>
      </c>
      <c r="E86" s="9">
        <v>0</v>
      </c>
      <c r="F86" s="8"/>
      <c r="G86" s="7"/>
      <c r="H86" s="7"/>
    </row>
    <row r="87" spans="1:8" ht="24.75" customHeight="1">
      <c r="A87" s="107" t="s">
        <v>67</v>
      </c>
      <c r="B87" s="114" t="s">
        <v>68</v>
      </c>
      <c r="C87" s="37" t="s">
        <v>4</v>
      </c>
      <c r="D87" s="9">
        <v>0</v>
      </c>
      <c r="E87" s="9">
        <v>0</v>
      </c>
      <c r="F87" s="8"/>
      <c r="G87" s="7"/>
      <c r="H87" s="7"/>
    </row>
    <row r="88" spans="1:8" ht="18" customHeight="1">
      <c r="A88" s="108"/>
      <c r="B88" s="115"/>
      <c r="C88" s="37" t="s">
        <v>5</v>
      </c>
      <c r="D88" s="9">
        <v>0</v>
      </c>
      <c r="E88" s="25">
        <v>234</v>
      </c>
      <c r="F88" s="8"/>
      <c r="G88" s="7"/>
      <c r="H88" s="7"/>
    </row>
    <row r="89" spans="1:8" ht="24" customHeight="1">
      <c r="A89" s="109"/>
      <c r="B89" s="116"/>
      <c r="C89" s="38" t="s">
        <v>6</v>
      </c>
      <c r="D89" s="9">
        <v>0</v>
      </c>
      <c r="E89" s="25">
        <v>234</v>
      </c>
      <c r="F89" s="8"/>
      <c r="G89" s="7"/>
      <c r="H89" s="7"/>
    </row>
    <row r="90" spans="1:8" ht="24" customHeight="1">
      <c r="A90" s="107" t="s">
        <v>98</v>
      </c>
      <c r="B90" s="104" t="s">
        <v>99</v>
      </c>
      <c r="C90" s="37" t="s">
        <v>4</v>
      </c>
      <c r="D90" s="9"/>
      <c r="E90" s="25"/>
      <c r="F90" s="8">
        <v>0</v>
      </c>
      <c r="G90" s="7"/>
      <c r="H90" s="7"/>
    </row>
    <row r="91" spans="1:8" ht="24" customHeight="1">
      <c r="A91" s="108"/>
      <c r="B91" s="105"/>
      <c r="C91" s="37" t="s">
        <v>5</v>
      </c>
      <c r="D91" s="9"/>
      <c r="E91" s="25"/>
      <c r="F91" s="8">
        <v>1624.13</v>
      </c>
      <c r="G91" s="7"/>
      <c r="H91" s="7"/>
    </row>
    <row r="92" spans="1:8" ht="24" customHeight="1">
      <c r="A92" s="109"/>
      <c r="B92" s="106"/>
      <c r="C92" s="38" t="s">
        <v>6</v>
      </c>
      <c r="D92" s="9"/>
      <c r="E92" s="25"/>
      <c r="F92" s="8">
        <f>F90+F91</f>
        <v>1624.13</v>
      </c>
      <c r="G92" s="7"/>
      <c r="H92" s="7"/>
    </row>
    <row r="93" spans="1:8" ht="29.25" customHeight="1">
      <c r="A93" s="163" t="s">
        <v>33</v>
      </c>
      <c r="B93" s="131" t="s">
        <v>59</v>
      </c>
      <c r="C93" s="35" t="s">
        <v>4</v>
      </c>
      <c r="D93" s="16">
        <f>D97</f>
        <v>1699.5409999999999</v>
      </c>
      <c r="E93" s="16">
        <f>E100+E103</f>
        <v>9100.5</v>
      </c>
      <c r="F93" s="16">
        <f>F100+F103</f>
        <v>12756.8</v>
      </c>
      <c r="G93" s="13"/>
      <c r="H93" s="13"/>
    </row>
    <row r="94" spans="1:8" ht="24" customHeight="1">
      <c r="A94" s="135"/>
      <c r="B94" s="161"/>
      <c r="C94" s="35" t="s">
        <v>5</v>
      </c>
      <c r="D94" s="16">
        <f>D98</f>
        <v>1.7020200000000001</v>
      </c>
      <c r="E94" s="16">
        <f>E101+E104</f>
        <v>184.58683000000002</v>
      </c>
      <c r="F94" s="16">
        <f>F101+F104</f>
        <v>458.20886999999999</v>
      </c>
      <c r="G94" s="13"/>
      <c r="H94" s="13"/>
    </row>
    <row r="95" spans="1:8" ht="23.25" customHeight="1">
      <c r="A95" s="136"/>
      <c r="B95" s="162"/>
      <c r="C95" s="36" t="s">
        <v>6</v>
      </c>
      <c r="D95" s="16">
        <f>D93+D94</f>
        <v>1701.2430199999999</v>
      </c>
      <c r="E95" s="16">
        <f>E93+E94</f>
        <v>9285.0868300000002</v>
      </c>
      <c r="F95" s="16">
        <f>F93+F94</f>
        <v>13215.00887</v>
      </c>
      <c r="G95" s="13"/>
      <c r="H95" s="13"/>
    </row>
    <row r="96" spans="1:8" ht="23.25" customHeight="1">
      <c r="A96" s="95"/>
      <c r="B96" s="96"/>
      <c r="C96" s="38"/>
      <c r="D96" s="9" t="s">
        <v>9</v>
      </c>
      <c r="E96" s="9" t="s">
        <v>10</v>
      </c>
      <c r="F96" s="9" t="s">
        <v>11</v>
      </c>
      <c r="G96" s="9" t="s">
        <v>12</v>
      </c>
      <c r="H96" s="9" t="s">
        <v>13</v>
      </c>
    </row>
    <row r="97" spans="1:8" ht="18.75" customHeight="1">
      <c r="A97" s="107" t="s">
        <v>48</v>
      </c>
      <c r="B97" s="110" t="s">
        <v>75</v>
      </c>
      <c r="C97" s="37" t="s">
        <v>4</v>
      </c>
      <c r="D97" s="18">
        <v>1699.5409999999999</v>
      </c>
      <c r="E97" s="18">
        <v>0</v>
      </c>
      <c r="F97" s="10">
        <v>0</v>
      </c>
      <c r="G97" s="2"/>
      <c r="H97" s="2"/>
    </row>
    <row r="98" spans="1:8" ht="21" customHeight="1">
      <c r="A98" s="108"/>
      <c r="B98" s="111"/>
      <c r="C98" s="37" t="s">
        <v>5</v>
      </c>
      <c r="D98" s="18">
        <v>1.7020200000000001</v>
      </c>
      <c r="E98" s="18">
        <v>0</v>
      </c>
      <c r="F98" s="10">
        <v>0</v>
      </c>
      <c r="G98" s="2"/>
      <c r="H98" s="2"/>
    </row>
    <row r="99" spans="1:8" ht="23.25" customHeight="1">
      <c r="A99" s="109"/>
      <c r="B99" s="112"/>
      <c r="C99" s="38" t="s">
        <v>6</v>
      </c>
      <c r="D99" s="9">
        <f>D97+D98</f>
        <v>1701.2430199999999</v>
      </c>
      <c r="E99" s="9">
        <v>0</v>
      </c>
      <c r="F99" s="8">
        <v>0</v>
      </c>
      <c r="G99" s="7"/>
      <c r="H99" s="7"/>
    </row>
    <row r="100" spans="1:8" ht="21" customHeight="1">
      <c r="A100" s="107" t="s">
        <v>49</v>
      </c>
      <c r="B100" s="110" t="s">
        <v>78</v>
      </c>
      <c r="C100" s="37" t="s">
        <v>4</v>
      </c>
      <c r="D100" s="18">
        <v>0</v>
      </c>
      <c r="E100" s="58">
        <v>7331.9350000000004</v>
      </c>
      <c r="F100" s="18">
        <v>12756.8</v>
      </c>
      <c r="G100" s="2"/>
      <c r="H100" s="2"/>
    </row>
    <row r="101" spans="1:8">
      <c r="A101" s="108"/>
      <c r="B101" s="111"/>
      <c r="C101" s="37" t="s">
        <v>5</v>
      </c>
      <c r="D101" s="18">
        <v>0</v>
      </c>
      <c r="E101" s="58">
        <v>7.3392999999999997</v>
      </c>
      <c r="F101" s="10">
        <v>458.20886999999999</v>
      </c>
      <c r="G101" s="2"/>
      <c r="H101" s="2"/>
    </row>
    <row r="102" spans="1:8" ht="21.75" customHeight="1">
      <c r="A102" s="109"/>
      <c r="B102" s="112"/>
      <c r="C102" s="38" t="s">
        <v>6</v>
      </c>
      <c r="D102" s="9">
        <v>0</v>
      </c>
      <c r="E102" s="52">
        <f>E100+E101</f>
        <v>7339.2743</v>
      </c>
      <c r="F102" s="52">
        <f>F100+F101</f>
        <v>13215.00887</v>
      </c>
      <c r="G102" s="21"/>
      <c r="H102" s="21"/>
    </row>
    <row r="103" spans="1:8" ht="18" customHeight="1">
      <c r="A103" s="180" t="s">
        <v>71</v>
      </c>
      <c r="B103" s="110" t="s">
        <v>77</v>
      </c>
      <c r="C103" s="37" t="s">
        <v>4</v>
      </c>
      <c r="D103" s="9">
        <v>0</v>
      </c>
      <c r="E103" s="58">
        <v>1768.5650000000001</v>
      </c>
      <c r="F103" s="18">
        <v>0</v>
      </c>
      <c r="G103" s="21"/>
      <c r="H103" s="21"/>
    </row>
    <row r="104" spans="1:8" ht="18" customHeight="1">
      <c r="A104" s="108"/>
      <c r="B104" s="111"/>
      <c r="C104" s="37" t="s">
        <v>5</v>
      </c>
      <c r="D104" s="9">
        <v>0</v>
      </c>
      <c r="E104" s="58">
        <v>177.24753000000001</v>
      </c>
      <c r="F104" s="18">
        <v>0</v>
      </c>
      <c r="G104" s="21"/>
      <c r="H104" s="21"/>
    </row>
    <row r="105" spans="1:8" ht="15.75" customHeight="1">
      <c r="A105" s="109"/>
      <c r="B105" s="112"/>
      <c r="C105" s="38" t="s">
        <v>6</v>
      </c>
      <c r="D105" s="9">
        <v>0</v>
      </c>
      <c r="E105" s="52">
        <f>SUM(E103:E104)</f>
        <v>1945.8125300000002</v>
      </c>
      <c r="F105" s="52">
        <f>SUM(F103:F104)</f>
        <v>0</v>
      </c>
      <c r="G105" s="21"/>
      <c r="H105" s="21"/>
    </row>
    <row r="106" spans="1:8" ht="17.25" customHeight="1">
      <c r="A106" s="107" t="s">
        <v>50</v>
      </c>
      <c r="B106" s="177" t="s">
        <v>69</v>
      </c>
      <c r="C106" s="35" t="s">
        <v>4</v>
      </c>
      <c r="D106" s="16">
        <v>0</v>
      </c>
      <c r="E106" s="55">
        <v>0</v>
      </c>
      <c r="F106" s="16">
        <v>0</v>
      </c>
      <c r="G106" s="41"/>
      <c r="H106" s="41"/>
    </row>
    <row r="107" spans="1:8" ht="17.25" customHeight="1">
      <c r="A107" s="108"/>
      <c r="B107" s="178"/>
      <c r="C107" s="35" t="s">
        <v>5</v>
      </c>
      <c r="D107" s="16">
        <v>0</v>
      </c>
      <c r="E107" s="56">
        <f>E110+E113</f>
        <v>2027.5</v>
      </c>
      <c r="F107" s="16">
        <v>0</v>
      </c>
      <c r="G107" s="41"/>
      <c r="H107" s="41"/>
    </row>
    <row r="108" spans="1:8" ht="17.25" customHeight="1">
      <c r="A108" s="109"/>
      <c r="B108" s="179"/>
      <c r="C108" s="36" t="s">
        <v>6</v>
      </c>
      <c r="D108" s="16">
        <v>0</v>
      </c>
      <c r="E108" s="56">
        <v>1870</v>
      </c>
      <c r="F108" s="16">
        <v>0</v>
      </c>
      <c r="G108" s="41"/>
      <c r="H108" s="41"/>
    </row>
    <row r="109" spans="1:8" ht="17.25" customHeight="1">
      <c r="A109" s="107" t="s">
        <v>54</v>
      </c>
      <c r="B109" s="110" t="s">
        <v>64</v>
      </c>
      <c r="C109" s="37" t="s">
        <v>4</v>
      </c>
      <c r="D109" s="9">
        <v>0</v>
      </c>
      <c r="E109" s="52">
        <v>0</v>
      </c>
      <c r="F109" s="9"/>
      <c r="G109" s="21"/>
      <c r="H109" s="21"/>
    </row>
    <row r="110" spans="1:8" ht="17.25" customHeight="1">
      <c r="A110" s="108"/>
      <c r="B110" s="111"/>
      <c r="C110" s="37" t="s">
        <v>5</v>
      </c>
      <c r="D110" s="9">
        <v>0</v>
      </c>
      <c r="E110" s="53">
        <v>1870</v>
      </c>
      <c r="F110" s="9"/>
      <c r="G110" s="21"/>
      <c r="H110" s="21"/>
    </row>
    <row r="111" spans="1:8" ht="26.25" customHeight="1">
      <c r="A111" s="109"/>
      <c r="B111" s="112"/>
      <c r="C111" s="38" t="s">
        <v>6</v>
      </c>
      <c r="D111" s="9">
        <v>0</v>
      </c>
      <c r="E111" s="53">
        <v>1870</v>
      </c>
      <c r="F111" s="9"/>
      <c r="G111" s="21"/>
      <c r="H111" s="21"/>
    </row>
    <row r="112" spans="1:8" ht="22.5" customHeight="1">
      <c r="A112" s="107" t="s">
        <v>79</v>
      </c>
      <c r="B112" s="110" t="s">
        <v>80</v>
      </c>
      <c r="C112" s="37" t="s">
        <v>4</v>
      </c>
      <c r="D112" s="9">
        <v>0</v>
      </c>
      <c r="E112" s="53">
        <v>0</v>
      </c>
      <c r="F112" s="9"/>
      <c r="G112" s="21"/>
      <c r="H112" s="21"/>
    </row>
    <row r="113" spans="1:8" ht="23.25" customHeight="1">
      <c r="A113" s="108"/>
      <c r="B113" s="111"/>
      <c r="C113" s="37" t="s">
        <v>5</v>
      </c>
      <c r="D113" s="9">
        <v>0</v>
      </c>
      <c r="E113" s="53">
        <v>157.5</v>
      </c>
      <c r="F113" s="9"/>
      <c r="G113" s="21"/>
      <c r="H113" s="21"/>
    </row>
    <row r="114" spans="1:8" ht="21" customHeight="1">
      <c r="A114" s="109"/>
      <c r="B114" s="112"/>
      <c r="C114" s="38" t="s">
        <v>6</v>
      </c>
      <c r="D114" s="9">
        <v>0</v>
      </c>
      <c r="E114" s="53">
        <f>E113</f>
        <v>157.5</v>
      </c>
      <c r="F114" s="9"/>
      <c r="G114" s="21"/>
      <c r="H114" s="21"/>
    </row>
    <row r="115" spans="1:8" ht="17.25" customHeight="1">
      <c r="A115" s="174" t="s">
        <v>56</v>
      </c>
      <c r="B115" s="173" t="s">
        <v>53</v>
      </c>
      <c r="C115" s="35" t="s">
        <v>4</v>
      </c>
      <c r="D115" s="16">
        <f>D118</f>
        <v>0</v>
      </c>
      <c r="E115" s="16">
        <v>0</v>
      </c>
      <c r="F115" s="16">
        <v>0</v>
      </c>
      <c r="G115" s="41"/>
      <c r="H115" s="41"/>
    </row>
    <row r="116" spans="1:8" ht="15.75" customHeight="1">
      <c r="A116" s="174"/>
      <c r="B116" s="173"/>
      <c r="C116" s="35" t="s">
        <v>5</v>
      </c>
      <c r="D116" s="16">
        <f>D119</f>
        <v>696.22163999999998</v>
      </c>
      <c r="E116" s="16">
        <v>0</v>
      </c>
      <c r="F116" s="16">
        <v>0</v>
      </c>
      <c r="G116" s="41"/>
      <c r="H116" s="41"/>
    </row>
    <row r="117" spans="1:8" ht="17.25" customHeight="1">
      <c r="A117" s="174"/>
      <c r="B117" s="173"/>
      <c r="C117" s="36" t="s">
        <v>6</v>
      </c>
      <c r="D117" s="16">
        <f>D115+D116</f>
        <v>696.22163999999998</v>
      </c>
      <c r="E117" s="16">
        <v>0</v>
      </c>
      <c r="F117" s="16">
        <v>0</v>
      </c>
      <c r="G117" s="41"/>
      <c r="H117" s="41"/>
    </row>
    <row r="118" spans="1:8" ht="15" customHeight="1">
      <c r="A118" s="108" t="s">
        <v>65</v>
      </c>
      <c r="B118" s="175" t="s">
        <v>55</v>
      </c>
      <c r="C118" s="37" t="s">
        <v>4</v>
      </c>
      <c r="D118" s="9">
        <v>0</v>
      </c>
      <c r="E118" s="9">
        <v>0</v>
      </c>
      <c r="F118" s="9">
        <v>0</v>
      </c>
      <c r="G118" s="21"/>
      <c r="H118" s="21"/>
    </row>
    <row r="119" spans="1:8" ht="17.25" customHeight="1">
      <c r="A119" s="108"/>
      <c r="B119" s="175"/>
      <c r="C119" s="37" t="s">
        <v>5</v>
      </c>
      <c r="D119" s="9">
        <v>696.22163999999998</v>
      </c>
      <c r="E119" s="9">
        <v>0</v>
      </c>
      <c r="F119" s="9">
        <v>0</v>
      </c>
      <c r="G119" s="21"/>
      <c r="H119" s="21"/>
    </row>
    <row r="120" spans="1:8" ht="18" customHeight="1">
      <c r="A120" s="109"/>
      <c r="B120" s="176"/>
      <c r="C120" s="38" t="s">
        <v>6</v>
      </c>
      <c r="D120" s="9">
        <f>D118+D119</f>
        <v>696.22163999999998</v>
      </c>
      <c r="E120" s="9">
        <v>0</v>
      </c>
      <c r="F120" s="9">
        <v>0</v>
      </c>
      <c r="G120" s="21"/>
      <c r="H120" s="21"/>
    </row>
    <row r="121" spans="1:8" ht="16.5" customHeight="1">
      <c r="A121" s="163" t="s">
        <v>66</v>
      </c>
      <c r="B121" s="164" t="s">
        <v>97</v>
      </c>
      <c r="C121" s="35" t="s">
        <v>4</v>
      </c>
      <c r="D121" s="24">
        <v>0</v>
      </c>
      <c r="E121" s="24">
        <v>0</v>
      </c>
      <c r="F121" s="62">
        <v>0</v>
      </c>
      <c r="G121" s="12"/>
      <c r="H121" s="12"/>
    </row>
    <row r="122" spans="1:8">
      <c r="A122" s="135"/>
      <c r="B122" s="165"/>
      <c r="C122" s="35" t="s">
        <v>5</v>
      </c>
      <c r="D122" s="24">
        <v>1993.33</v>
      </c>
      <c r="E122" s="51">
        <v>1692.9</v>
      </c>
      <c r="F122" s="62">
        <v>1823.0635500000001</v>
      </c>
      <c r="G122" s="12"/>
      <c r="H122" s="12"/>
    </row>
    <row r="123" spans="1:8">
      <c r="A123" s="136"/>
      <c r="B123" s="166"/>
      <c r="C123" s="36" t="s">
        <v>6</v>
      </c>
      <c r="D123" s="16">
        <f>D121+D122</f>
        <v>1993.33</v>
      </c>
      <c r="E123" s="27">
        <f>SUM(E121:E122)</f>
        <v>1692.9</v>
      </c>
      <c r="F123" s="102">
        <f>SUM(F121:F122)</f>
        <v>1823.0635500000001</v>
      </c>
      <c r="G123" s="12"/>
      <c r="H123" s="12"/>
    </row>
    <row r="124" spans="1:8">
      <c r="A124" s="20"/>
      <c r="B124" s="2"/>
      <c r="C124" s="40"/>
      <c r="D124" s="18"/>
      <c r="E124" s="18"/>
      <c r="F124" s="10"/>
      <c r="G124" s="2"/>
      <c r="H124" s="2"/>
    </row>
  </sheetData>
  <mergeCells count="86">
    <mergeCell ref="B56:B58"/>
    <mergeCell ref="A56:A58"/>
    <mergeCell ref="A106:A108"/>
    <mergeCell ref="B106:B108"/>
    <mergeCell ref="B109:B111"/>
    <mergeCell ref="A109:A111"/>
    <mergeCell ref="A87:A89"/>
    <mergeCell ref="B87:B89"/>
    <mergeCell ref="B97:B99"/>
    <mergeCell ref="A97:A99"/>
    <mergeCell ref="B100:B102"/>
    <mergeCell ref="A100:A102"/>
    <mergeCell ref="B93:B95"/>
    <mergeCell ref="A93:A95"/>
    <mergeCell ref="A103:A105"/>
    <mergeCell ref="B103:B105"/>
    <mergeCell ref="A121:A123"/>
    <mergeCell ref="B121:B123"/>
    <mergeCell ref="B16:B18"/>
    <mergeCell ref="A16:A18"/>
    <mergeCell ref="B66:B68"/>
    <mergeCell ref="A66:A68"/>
    <mergeCell ref="B63:B65"/>
    <mergeCell ref="A63:A65"/>
    <mergeCell ref="A25:A27"/>
    <mergeCell ref="B115:B117"/>
    <mergeCell ref="A115:A117"/>
    <mergeCell ref="B118:B120"/>
    <mergeCell ref="A118:A120"/>
    <mergeCell ref="B47:B49"/>
    <mergeCell ref="A47:A49"/>
    <mergeCell ref="B50:B52"/>
    <mergeCell ref="B35:B37"/>
    <mergeCell ref="A35:A37"/>
    <mergeCell ref="B38:B40"/>
    <mergeCell ref="B44:B46"/>
    <mergeCell ref="B81:B83"/>
    <mergeCell ref="A38:A40"/>
    <mergeCell ref="A44:A46"/>
    <mergeCell ref="A50:A52"/>
    <mergeCell ref="B78:B80"/>
    <mergeCell ref="A78:A80"/>
    <mergeCell ref="B69:B71"/>
    <mergeCell ref="B72:B74"/>
    <mergeCell ref="A69:A71"/>
    <mergeCell ref="A72:A74"/>
    <mergeCell ref="A81:A83"/>
    <mergeCell ref="B41:B43"/>
    <mergeCell ref="A28:A30"/>
    <mergeCell ref="B28:B30"/>
    <mergeCell ref="A32:A34"/>
    <mergeCell ref="B32:B34"/>
    <mergeCell ref="B25:B27"/>
    <mergeCell ref="A31:C31"/>
    <mergeCell ref="F1:H1"/>
    <mergeCell ref="A6:B6"/>
    <mergeCell ref="A7:B7"/>
    <mergeCell ref="A41:A43"/>
    <mergeCell ref="B75:B77"/>
    <mergeCell ref="A75:A77"/>
    <mergeCell ref="B53:B55"/>
    <mergeCell ref="A53:A55"/>
    <mergeCell ref="B59:B61"/>
    <mergeCell ref="A59:A61"/>
    <mergeCell ref="C10:C11"/>
    <mergeCell ref="D10:H10"/>
    <mergeCell ref="B8:H8"/>
    <mergeCell ref="B9:H9"/>
    <mergeCell ref="F4:H4"/>
    <mergeCell ref="F5:H5"/>
    <mergeCell ref="B90:B92"/>
    <mergeCell ref="A90:A92"/>
    <mergeCell ref="B112:B114"/>
    <mergeCell ref="A112:A114"/>
    <mergeCell ref="F2:H2"/>
    <mergeCell ref="F3:H3"/>
    <mergeCell ref="B84:B86"/>
    <mergeCell ref="A84:A86"/>
    <mergeCell ref="B13:B15"/>
    <mergeCell ref="A13:A15"/>
    <mergeCell ref="A22:A24"/>
    <mergeCell ref="B22:B24"/>
    <mergeCell ref="B10:B11"/>
    <mergeCell ref="B19:B21"/>
    <mergeCell ref="A19:A21"/>
    <mergeCell ref="A10:A11"/>
  </mergeCells>
  <phoneticPr fontId="3" type="noConversion"/>
  <printOptions horizontalCentered="1"/>
  <pageMargins left="0" right="0" top="0" bottom="0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4A282-F39C-451D-A14B-F19AFF1ECACC}">
  <dimension ref="A5:H15"/>
  <sheetViews>
    <sheetView workbookViewId="0">
      <selection activeCell="G16" sqref="G16"/>
    </sheetView>
  </sheetViews>
  <sheetFormatPr defaultRowHeight="13.8"/>
  <cols>
    <col min="2" max="2" width="14.8984375" customWidth="1"/>
    <col min="3" max="3" width="12.69921875" customWidth="1"/>
    <col min="4" max="4" width="13.09765625" customWidth="1"/>
    <col min="5" max="5" width="13.8984375" customWidth="1"/>
    <col min="6" max="6" width="13.3984375" customWidth="1"/>
    <col min="7" max="7" width="14.8984375" customWidth="1"/>
    <col min="8" max="8" width="18.69921875" customWidth="1"/>
  </cols>
  <sheetData>
    <row r="5" spans="1:8">
      <c r="B5" s="84"/>
      <c r="C5" s="84" t="s">
        <v>94</v>
      </c>
      <c r="D5" s="84" t="s">
        <v>95</v>
      </c>
      <c r="E5" s="86" t="s">
        <v>96</v>
      </c>
      <c r="F5" s="85">
        <v>99</v>
      </c>
      <c r="G5" s="85">
        <v>1</v>
      </c>
      <c r="H5" s="87">
        <v>100</v>
      </c>
    </row>
    <row r="6" spans="1:8">
      <c r="A6">
        <v>1</v>
      </c>
      <c r="B6" s="84" t="s">
        <v>85</v>
      </c>
      <c r="C6" s="84"/>
      <c r="D6" s="84"/>
      <c r="E6" s="86"/>
      <c r="F6" s="84"/>
      <c r="G6" s="84"/>
      <c r="H6" s="86"/>
    </row>
    <row r="7" spans="1:8">
      <c r="A7">
        <v>2</v>
      </c>
      <c r="B7" s="84" t="s">
        <v>86</v>
      </c>
      <c r="C7" s="84">
        <v>11098.985000000001</v>
      </c>
      <c r="D7" s="84">
        <v>112.11412</v>
      </c>
      <c r="E7" s="86">
        <f>SUM(C7:D7)</f>
        <v>11211.099120000001</v>
      </c>
      <c r="F7" s="84">
        <f>C7/E7*100</f>
        <v>98.999972091942396</v>
      </c>
      <c r="G7" s="84">
        <f>D7/E7*100</f>
        <v>1.0000279080576</v>
      </c>
      <c r="H7" s="86">
        <f>F7+G7</f>
        <v>100</v>
      </c>
    </row>
    <row r="8" spans="1:8">
      <c r="A8">
        <v>3</v>
      </c>
      <c r="B8" s="84" t="s">
        <v>87</v>
      </c>
      <c r="C8" s="84">
        <v>8900.4050000000007</v>
      </c>
      <c r="D8" s="84">
        <v>89.904330000000002</v>
      </c>
      <c r="E8" s="86">
        <f t="shared" ref="E8:E14" si="0">SUM(C8:D8)</f>
        <v>8990.30933</v>
      </c>
      <c r="F8" s="84">
        <f t="shared" ref="F8:F13" si="1">C8/E8*100</f>
        <v>98.999986244077334</v>
      </c>
      <c r="G8" s="84">
        <f t="shared" ref="G8:G14" si="2">D8/E8*100</f>
        <v>1.0000137559226785</v>
      </c>
      <c r="H8" s="86">
        <f t="shared" ref="H8:H15" si="3">F8+G8</f>
        <v>100.00000000000001</v>
      </c>
    </row>
    <row r="9" spans="1:8">
      <c r="A9">
        <v>4</v>
      </c>
      <c r="B9" s="84" t="s">
        <v>88</v>
      </c>
      <c r="C9" s="84">
        <v>570.83399999999995</v>
      </c>
      <c r="D9" s="84">
        <v>5.7671999999999999</v>
      </c>
      <c r="E9" s="86">
        <f t="shared" si="0"/>
        <v>576.60119999999995</v>
      </c>
      <c r="F9" s="84">
        <f t="shared" si="1"/>
        <v>98.99979396504898</v>
      </c>
      <c r="G9" s="84">
        <f t="shared" si="2"/>
        <v>1.0002060349510198</v>
      </c>
      <c r="H9" s="86">
        <f t="shared" si="3"/>
        <v>100</v>
      </c>
    </row>
    <row r="10" spans="1:8">
      <c r="A10">
        <v>5</v>
      </c>
      <c r="B10" s="84" t="s">
        <v>89</v>
      </c>
      <c r="C10" s="84">
        <v>297.05500000000001</v>
      </c>
      <c r="D10" s="84">
        <v>3.0013999999999998</v>
      </c>
      <c r="E10" s="86">
        <f t="shared" si="0"/>
        <v>300.0564</v>
      </c>
      <c r="F10" s="84">
        <f t="shared" si="1"/>
        <v>98.999721385712832</v>
      </c>
      <c r="G10" s="84">
        <f t="shared" si="2"/>
        <v>1.0002786142871807</v>
      </c>
      <c r="H10" s="86">
        <f t="shared" si="3"/>
        <v>100.00000000000001</v>
      </c>
    </row>
    <row r="11" spans="1:8">
      <c r="A11">
        <v>6</v>
      </c>
      <c r="B11" s="84" t="s">
        <v>90</v>
      </c>
      <c r="C11" s="84">
        <v>489.27800000000002</v>
      </c>
      <c r="D11" s="84">
        <v>4.9432</v>
      </c>
      <c r="E11" s="86">
        <f t="shared" si="0"/>
        <v>494.22120000000001</v>
      </c>
      <c r="F11" s="84">
        <f t="shared" si="1"/>
        <v>98.999800089514579</v>
      </c>
      <c r="G11" s="84">
        <f t="shared" si="2"/>
        <v>1.0001999104854264</v>
      </c>
      <c r="H11" s="86">
        <f t="shared" si="3"/>
        <v>100</v>
      </c>
    </row>
    <row r="12" spans="1:8">
      <c r="A12">
        <v>7</v>
      </c>
      <c r="B12" s="84" t="s">
        <v>91</v>
      </c>
      <c r="C12" s="84">
        <v>429.47699999999998</v>
      </c>
      <c r="D12" s="84">
        <v>4.3385999999999996</v>
      </c>
      <c r="E12" s="86">
        <f t="shared" si="0"/>
        <v>433.81559999999996</v>
      </c>
      <c r="F12" s="84">
        <f t="shared" si="1"/>
        <v>98.999897652366585</v>
      </c>
      <c r="G12" s="84">
        <f t="shared" si="2"/>
        <v>1.0001023476334185</v>
      </c>
      <c r="H12" s="86">
        <f t="shared" si="3"/>
        <v>100</v>
      </c>
    </row>
    <row r="13" spans="1:8">
      <c r="A13">
        <v>8</v>
      </c>
      <c r="B13" s="84" t="s">
        <v>92</v>
      </c>
      <c r="C13" s="84">
        <v>116.282</v>
      </c>
      <c r="D13" s="84">
        <v>1.1752</v>
      </c>
      <c r="E13" s="86">
        <f t="shared" si="0"/>
        <v>117.4572</v>
      </c>
      <c r="F13" s="84">
        <f t="shared" si="1"/>
        <v>98.999465337161112</v>
      </c>
      <c r="G13" s="84">
        <f t="shared" si="2"/>
        <v>1.0005346628388896</v>
      </c>
      <c r="H13" s="86">
        <f t="shared" si="3"/>
        <v>100</v>
      </c>
    </row>
    <row r="14" spans="1:8">
      <c r="A14">
        <v>9</v>
      </c>
      <c r="B14" s="84" t="s">
        <v>93</v>
      </c>
      <c r="C14" s="84">
        <v>212.1</v>
      </c>
      <c r="D14" s="84">
        <v>2.1432000000000002</v>
      </c>
      <c r="E14" s="86">
        <f t="shared" si="0"/>
        <v>214.2432</v>
      </c>
      <c r="F14" s="84">
        <f>C14/E14*100</f>
        <v>98.999641528879323</v>
      </c>
      <c r="G14" s="84">
        <f t="shared" si="2"/>
        <v>1.0003584711206703</v>
      </c>
      <c r="H14" s="86">
        <f t="shared" si="3"/>
        <v>100</v>
      </c>
    </row>
    <row r="15" spans="1:8">
      <c r="C15">
        <f>SUM(C7:C14)</f>
        <v>22114.415999999994</v>
      </c>
      <c r="D15">
        <f>SUM(D7:D14)</f>
        <v>223.38724999999999</v>
      </c>
      <c r="E15">
        <f>SUM(E7:E14)</f>
        <v>22337.803250000008</v>
      </c>
      <c r="F15" s="84">
        <f>C15/E15*100</f>
        <v>98.999958735870706</v>
      </c>
      <c r="G15" s="84">
        <f>D15/E15*100</f>
        <v>1.0000412641292287</v>
      </c>
      <c r="H15" s="86">
        <f t="shared" si="3"/>
        <v>99.999999999999929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 транспорт</vt:lpstr>
      <vt:lpstr>Лист1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2026-04-06T13:51:46Z</cp:lastPrinted>
  <dcterms:created xsi:type="dcterms:W3CDTF">2024-12-20T14:18:19Z</dcterms:created>
  <dcterms:modified xsi:type="dcterms:W3CDTF">2026-04-06T13:55:13Z</dcterms:modified>
</cp:coreProperties>
</file>