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Екатерина\Desktop\программы\разработка мун-х программ\отчет 2023 г\2023\"/>
    </mc:Choice>
  </mc:AlternateContent>
  <xr:revisionPtr revIDLastSave="0" documentId="13_ncr:1_{BB958560-E5B4-447B-9468-07040F7FED5A}" xr6:coauthVersionLast="45" xr6:coauthVersionMax="45" xr10:uidLastSave="{00000000-0000-0000-0000-000000000000}"/>
  <bookViews>
    <workbookView xWindow="-120" yWindow="-120" windowWidth="24240" windowHeight="1329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2" i="1" l="1"/>
  <c r="F183" i="1"/>
  <c r="F182" i="1"/>
  <c r="F181" i="1"/>
  <c r="F180" i="1"/>
  <c r="F179" i="1"/>
  <c r="F178" i="1"/>
  <c r="F177" i="1"/>
  <c r="F176" i="1"/>
  <c r="F175" i="1"/>
  <c r="F174" i="1"/>
  <c r="G183" i="1" l="1"/>
  <c r="G182" i="1"/>
  <c r="G180" i="1"/>
  <c r="G179" i="1"/>
  <c r="G178" i="1"/>
  <c r="G177" i="1"/>
  <c r="G176" i="1"/>
  <c r="G175" i="1"/>
  <c r="G174" i="1"/>
  <c r="G74" i="1" l="1"/>
  <c r="F17" i="1"/>
  <c r="G17" i="1"/>
  <c r="G16" i="1" s="1"/>
  <c r="F18" i="1"/>
  <c r="G18" i="1"/>
  <c r="F19" i="1"/>
  <c r="G19" i="1"/>
  <c r="F20" i="1"/>
  <c r="G20" i="1"/>
  <c r="F21" i="1"/>
  <c r="G21" i="1"/>
  <c r="C23" i="1"/>
  <c r="F23" i="1"/>
  <c r="G23" i="1"/>
  <c r="C24" i="1"/>
  <c r="F24" i="1"/>
  <c r="G24" i="1"/>
  <c r="C25" i="1"/>
  <c r="F25" i="1"/>
  <c r="G25" i="1"/>
  <c r="C26" i="1"/>
  <c r="F26" i="1"/>
  <c r="G26" i="1"/>
  <c r="C27" i="1"/>
  <c r="F27" i="1"/>
  <c r="G27" i="1"/>
  <c r="C28" i="1"/>
  <c r="F28" i="1"/>
  <c r="G28" i="1"/>
  <c r="C29" i="1"/>
  <c r="F29" i="1"/>
  <c r="G29" i="1"/>
  <c r="C30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G170" i="1"/>
  <c r="G166" i="1"/>
  <c r="G165" i="1"/>
  <c r="G164" i="1"/>
  <c r="G163" i="1"/>
  <c r="G162" i="1"/>
  <c r="G161" i="1"/>
  <c r="G160" i="1"/>
  <c r="G159" i="1"/>
  <c r="G158" i="1"/>
  <c r="G157" i="1"/>
  <c r="G155" i="1"/>
  <c r="G154" i="1"/>
  <c r="G153" i="1"/>
  <c r="G152" i="1"/>
  <c r="G150" i="1"/>
  <c r="G149" i="1"/>
  <c r="G148" i="1"/>
  <c r="G147" i="1" s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G111" i="1"/>
  <c r="G115" i="1"/>
  <c r="G114" i="1"/>
  <c r="G113" i="1"/>
  <c r="G112" i="1"/>
  <c r="F115" i="1"/>
  <c r="F114" i="1"/>
  <c r="F113" i="1"/>
  <c r="F112" i="1"/>
  <c r="F111" i="1"/>
  <c r="F110" i="1"/>
  <c r="G109" i="1" l="1"/>
  <c r="F73" i="1"/>
  <c r="F72" i="1"/>
  <c r="G72" i="1"/>
  <c r="F71" i="1"/>
  <c r="G71" i="1"/>
  <c r="F70" i="1"/>
  <c r="G70" i="1"/>
  <c r="F69" i="1"/>
  <c r="G69" i="1"/>
  <c r="F68" i="1"/>
  <c r="G68" i="1"/>
  <c r="F67" i="1"/>
  <c r="G6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G139" i="1" l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G124" i="1" l="1"/>
  <c r="G123" i="1"/>
  <c r="G122" i="1"/>
  <c r="G121" i="1"/>
  <c r="G120" i="1"/>
  <c r="G119" i="1"/>
  <c r="G118" i="1"/>
  <c r="G117" i="1"/>
  <c r="G108" i="1"/>
  <c r="G107" i="1"/>
  <c r="G105" i="1"/>
  <c r="G104" i="1"/>
  <c r="G103" i="1"/>
  <c r="G102" i="1"/>
  <c r="G101" i="1"/>
  <c r="G100" i="1"/>
  <c r="G99" i="1"/>
  <c r="G98" i="1"/>
  <c r="G97" i="1"/>
  <c r="G96" i="1"/>
  <c r="G95" i="1"/>
  <c r="G94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66" i="1"/>
  <c r="G65" i="1"/>
  <c r="G64" i="1"/>
  <c r="G63" i="1"/>
  <c r="G62" i="1"/>
  <c r="G61" i="1"/>
  <c r="G60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2" i="1"/>
  <c r="G41" i="1"/>
  <c r="G22" i="1" s="1"/>
  <c r="G15" i="1"/>
  <c r="G14" i="1"/>
  <c r="G13" i="1"/>
  <c r="G12" i="1"/>
  <c r="G11" i="1"/>
  <c r="G10" i="1"/>
  <c r="G9" i="1"/>
  <c r="G8" i="1"/>
  <c r="F123" i="1"/>
  <c r="F122" i="1"/>
  <c r="F121" i="1"/>
  <c r="F120" i="1"/>
  <c r="F119" i="1"/>
  <c r="F118" i="1"/>
  <c r="F117" i="1"/>
  <c r="F108" i="1"/>
  <c r="F107" i="1"/>
  <c r="F105" i="1"/>
  <c r="F104" i="1"/>
  <c r="F103" i="1"/>
  <c r="F102" i="1"/>
  <c r="F101" i="1"/>
  <c r="F100" i="1"/>
  <c r="F99" i="1"/>
  <c r="F98" i="1"/>
  <c r="F97" i="1"/>
  <c r="F96" i="1"/>
  <c r="F95" i="1"/>
  <c r="F94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66" i="1"/>
  <c r="F65" i="1"/>
  <c r="F64" i="1"/>
  <c r="F63" i="1"/>
  <c r="F62" i="1"/>
  <c r="F61" i="1"/>
  <c r="F60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2" i="1"/>
  <c r="F41" i="1"/>
  <c r="G43" i="1" l="1"/>
  <c r="G116" i="1"/>
  <c r="G5" i="1"/>
  <c r="G59" i="1"/>
</calcChain>
</file>

<file path=xl/sharedStrings.xml><?xml version="1.0" encoding="utf-8"?>
<sst xmlns="http://schemas.openxmlformats.org/spreadsheetml/2006/main" count="553" uniqueCount="418">
  <si>
    <r>
      <rPr>
        <sz val="9"/>
        <rFont val="Times New Roman"/>
      </rPr>
      <t>№ п/п</t>
    </r>
  </si>
  <si>
    <r>
      <rPr>
        <b/>
        <sz val="10"/>
        <rFont val="Times New Roman"/>
      </rPr>
      <t>1</t>
    </r>
  </si>
  <si>
    <r>
      <rPr>
        <sz val="11"/>
        <rFont val="Times New Roman"/>
      </rPr>
      <t>1.1</t>
    </r>
  </si>
  <si>
    <r>
      <rPr>
        <sz val="11"/>
        <rFont val="Times New Roman"/>
      </rPr>
      <t>1.2</t>
    </r>
  </si>
  <si>
    <r>
      <rPr>
        <sz val="11"/>
        <rFont val="Times New Roman"/>
      </rPr>
      <t>1.3</t>
    </r>
  </si>
  <si>
    <r>
      <rPr>
        <sz val="11"/>
        <rFont val="Times New Roman"/>
      </rPr>
      <t>1.4</t>
    </r>
  </si>
  <si>
    <r>
      <rPr>
        <sz val="11"/>
        <rFont val="Times New Roman"/>
      </rPr>
      <t>1.5</t>
    </r>
  </si>
  <si>
    <r>
      <rPr>
        <sz val="11"/>
        <rFont val="Times New Roman"/>
      </rPr>
      <t>у.6</t>
    </r>
  </si>
  <si>
    <r>
      <rPr>
        <sz val="11"/>
        <rFont val="Times New Roman"/>
      </rPr>
      <t>1.7</t>
    </r>
  </si>
  <si>
    <r>
      <rPr>
        <sz val="11"/>
        <rFont val="Times New Roman"/>
      </rPr>
      <t>1.8</t>
    </r>
  </si>
  <si>
    <r>
      <rPr>
        <sz val="11"/>
        <rFont val="Times New Roman"/>
      </rPr>
      <t>1.9</t>
    </r>
  </si>
  <si>
    <r>
      <rPr>
        <sz val="9"/>
        <rFont val="Times New Roman"/>
      </rPr>
      <t xml:space="preserve">Наименование показателей эффективности, предусмотренных программой </t>
    </r>
    <r>
      <rPr>
        <sz val="9"/>
        <rFont val="Times New Roman"/>
      </rPr>
      <t>(Hi)</t>
    </r>
  </si>
  <si>
    <r>
      <rPr>
        <sz val="9"/>
        <rFont val="Times New Roman"/>
      </rPr>
      <t>Количество нпа администрации района, противоречащих законодательству РФ по решению суда и не приведенных в соответствии в течении установленного федер. законодательством срока со дня вступления решения суда в законную силу</t>
    </r>
  </si>
  <si>
    <r>
      <rPr>
        <sz val="9"/>
        <rFont val="Times New Roman"/>
      </rPr>
      <t>Количество обращений граждан, рассмотренных с нарушением сроков, установленных законодательством</t>
    </r>
  </si>
  <si>
    <r>
      <rPr>
        <sz val="9"/>
        <rFont val="Times New Roman"/>
      </rPr>
      <t>Количество предоставляемых государственных и муниципальных услуг в электронной форме.</t>
    </r>
  </si>
  <si>
    <r>
      <rPr>
        <sz val="9"/>
        <rFont val="Times New Roman"/>
      </rPr>
      <t>Уровень финансирования мероприятий по информатизации.</t>
    </r>
  </si>
  <si>
    <r>
      <rPr>
        <sz val="9"/>
        <rFont val="Times New Roman"/>
      </rPr>
      <t>Доля муниципальных служащих, повысивших квалификацию и прошедших профессиональную переподготовку, от общего числа лиц, подлежащих направлению на обучение.</t>
    </r>
  </si>
  <si>
    <r>
      <rPr>
        <sz val="9"/>
        <rFont val="Times New Roman"/>
      </rPr>
      <t>Доля муниципальных служащих, имеющих высшее профессиональное образование от общего числа муниципальных служащих органов местного самоуправления.</t>
    </r>
  </si>
  <si>
    <r>
      <rPr>
        <sz val="9"/>
        <rFont val="Times New Roman"/>
      </rPr>
      <t>Материально-техническое обеспечение проведения выборов в размере 100% от запланированных расходов.</t>
    </r>
  </si>
  <si>
    <r>
      <rPr>
        <sz val="9"/>
        <rFont val="Times New Roman"/>
      </rPr>
      <t>Количество архивных документов в муниципальном архиве, находящихся в нормативных условиях, обеспечивающих их постоянное хранения.</t>
    </r>
  </si>
  <si>
    <r>
      <rPr>
        <sz val="9"/>
        <rFont val="Times New Roman"/>
      </rPr>
      <t>Уровень финансирования программы в размере от 100% от запланированных расходов</t>
    </r>
  </si>
  <si>
    <r>
      <rPr>
        <sz val="9"/>
        <rFont val="Times New Roman"/>
      </rPr>
      <t>Единица измере ния</t>
    </r>
  </si>
  <si>
    <r>
      <rPr>
        <sz val="11"/>
        <rFont val="Times New Roman"/>
      </rPr>
      <t>единиц</t>
    </r>
  </si>
  <si>
    <r>
      <rPr>
        <sz val="11"/>
        <rFont val="Times New Roman"/>
      </rPr>
      <t>%</t>
    </r>
  </si>
  <si>
    <r>
      <rPr>
        <sz val="11"/>
        <rFont val="Times New Roman"/>
      </rPr>
      <t>км</t>
    </r>
  </si>
  <si>
    <r>
      <rPr>
        <sz val="9"/>
        <rFont val="Times New Roman"/>
      </rPr>
      <t>Значение показателей эффективности</t>
    </r>
  </si>
  <si>
    <r>
      <rPr>
        <sz val="8"/>
        <rFont val="Times New Roman"/>
      </rPr>
      <t>предусмотре но програм мой на соот ветствующий период(ГП пл)</t>
    </r>
  </si>
  <si>
    <r>
      <rPr>
        <sz val="8"/>
        <rFont val="Times New Roman"/>
      </rPr>
      <t>фактически выполнено за соответс твующий период (ГП ф)</t>
    </r>
  </si>
  <si>
    <r>
      <rPr>
        <sz val="11"/>
        <rFont val="Times New Roman"/>
      </rPr>
      <t>Отклоне ние(ГН ф - ГН пл)</t>
    </r>
  </si>
  <si>
    <r>
      <rPr>
        <sz val="8"/>
        <rFont val="Times New Roman"/>
      </rPr>
      <t>оценка выполнения показателей эффективное ти в баллах (Оц) &lt;2&gt;</t>
    </r>
  </si>
  <si>
    <r>
      <rPr>
        <sz val="9"/>
        <rFont val="Times New Roman"/>
      </rPr>
      <t>Доходы от реализации иного имущества находящегося в муниципальной собственности.</t>
    </r>
  </si>
  <si>
    <r>
      <rPr>
        <sz val="9"/>
        <rFont val="Times New Roman"/>
      </rPr>
      <t>Арендная плата за использование земельных участков государственная собственность на которые не разграничена.</t>
    </r>
  </si>
  <si>
    <r>
      <rPr>
        <sz val="9"/>
        <rFont val="Times New Roman"/>
      </rPr>
      <t>Доходы от продажи земельных участков, государственная собственность на которые не разграничена.</t>
    </r>
  </si>
  <si>
    <r>
      <rPr>
        <sz val="11"/>
        <rFont val="Times New Roman"/>
      </rPr>
      <t>тыс. руб.</t>
    </r>
  </si>
  <si>
    <r>
      <rPr>
        <sz val="11"/>
        <rFont val="Times New Roman"/>
      </rPr>
      <t>шт.</t>
    </r>
  </si>
  <si>
    <r>
      <rPr>
        <sz val="9"/>
        <rFont val="Times New Roman"/>
      </rPr>
      <t>Количество земельных участков, государственная собственность на которые не разграничена, поставленных на кадастровый учет в результате межевания (формирования).</t>
    </r>
  </si>
  <si>
    <r>
      <rPr>
        <sz val="9"/>
        <rFont val="Times New Roman"/>
      </rPr>
      <t>Число участников клубных формирований</t>
    </r>
  </si>
  <si>
    <r>
      <rPr>
        <sz val="9"/>
        <rFont val="Times New Roman"/>
      </rPr>
      <t>Общее количество выданных документов .</t>
    </r>
  </si>
  <si>
    <r>
      <rPr>
        <sz val="9"/>
        <rFont val="Times New Roman"/>
      </rPr>
      <t>Количество посетителей КРКМ.</t>
    </r>
  </si>
  <si>
    <r>
      <rPr>
        <sz val="9"/>
        <rFont val="Times New Roman"/>
      </rPr>
      <t>Количество выставок КРКМ.</t>
    </r>
  </si>
  <si>
    <r>
      <rPr>
        <sz val="9"/>
        <rFont val="Times New Roman"/>
      </rPr>
      <t>Публичный показ музейных и предметов муз.коллекцийс учетом всех форм</t>
    </r>
  </si>
  <si>
    <r>
      <rPr>
        <sz val="9"/>
        <rFont val="Times New Roman"/>
      </rPr>
      <t>количество предметов основного фонда, внесенных в эл.Госкаталог</t>
    </r>
  </si>
  <si>
    <r>
      <rPr>
        <sz val="9"/>
        <rFont val="Times New Roman"/>
      </rPr>
      <t>Количество организованных и проведенных мероприятий событийного туризма .</t>
    </r>
  </si>
  <si>
    <r>
      <rPr>
        <sz val="11"/>
        <rFont val="Times New Roman"/>
      </rPr>
      <t>человек</t>
    </r>
  </si>
  <si>
    <r>
      <rPr>
        <sz val="11"/>
        <rFont val="Times New Roman"/>
      </rPr>
      <t>тыс. чел.</t>
    </r>
  </si>
  <si>
    <r>
      <rPr>
        <sz val="9"/>
        <rFont val="Times New Roman"/>
      </rPr>
      <t>Удельный вес муниципальных образований, в которых имеется действующая программа (план) социально-экономического развития муниципального образования, в общем числе муниципальных образований Кильмезского района</t>
    </r>
  </si>
  <si>
    <r>
      <rPr>
        <sz val="9"/>
        <rFont val="Times New Roman"/>
      </rPr>
      <t>Объем инвестиций в основной капитал в расчете на 1 человека</t>
    </r>
  </si>
  <si>
    <r>
      <rPr>
        <sz val="11"/>
        <rFont val="Times New Roman"/>
      </rPr>
      <t>руб.</t>
    </r>
  </si>
  <si>
    <r>
      <rPr>
        <sz val="9"/>
        <rFont val="Times New Roman"/>
      </rPr>
      <t>Количество запросов, направленных через СМЭВ</t>
    </r>
  </si>
  <si>
    <r>
      <rPr>
        <sz val="9"/>
        <rFont val="Times New Roman"/>
      </rPr>
      <t>Количество услуг, оказываемых органами местного самоуправления Кильмезского района в эл.виде.</t>
    </r>
  </si>
  <si>
    <r>
      <rPr>
        <sz val="9"/>
        <rFont val="Times New Roman"/>
      </rPr>
      <t>Количество субъектов малого и среднего предпринимательства.</t>
    </r>
  </si>
  <si>
    <r>
      <rPr>
        <sz val="9"/>
        <rFont val="Times New Roman"/>
      </rPr>
      <t>Численность занятых в сфере малого предпринимательства- всего.</t>
    </r>
  </si>
  <si>
    <r>
      <rPr>
        <sz val="9"/>
        <rFont val="Times New Roman"/>
      </rPr>
      <t>Снижение количества погибших/травмированных людей при пожарах.</t>
    </r>
  </si>
  <si>
    <r>
      <rPr>
        <sz val="9"/>
        <rFont val="Times New Roman"/>
      </rPr>
      <t>Спасено материальных ценностей в расчете на 1 пожар.</t>
    </r>
  </si>
  <si>
    <r>
      <rPr>
        <sz val="9"/>
        <rFont val="Times New Roman"/>
      </rPr>
      <t>Среднее время прибытия на пожар.</t>
    </r>
  </si>
  <si>
    <r>
      <rPr>
        <sz val="9"/>
        <rFont val="Times New Roman"/>
      </rPr>
      <t>Среднее время тушения пожара.</t>
    </r>
  </si>
  <si>
    <r>
      <rPr>
        <sz val="9"/>
        <rFont val="Times New Roman"/>
      </rPr>
      <t>Количество созданных общественных спасательных постов на водных объектах в местах массового отдыха населения.</t>
    </r>
  </si>
  <si>
    <r>
      <rPr>
        <sz val="9"/>
        <rFont val="Times New Roman"/>
      </rPr>
      <t>Процент оповещаемого населения в нормативные сроки при угрозе или возникновении чрезвычайных ситуаций природного характера и в военное время.</t>
    </r>
  </si>
  <si>
    <r>
      <rPr>
        <sz val="9"/>
        <rFont val="Times New Roman"/>
      </rPr>
      <t>Количество деструктивных событий (количество чрезвычайных ситуаций, пожаров, происшествий на водных объектах), не более.</t>
    </r>
  </si>
  <si>
    <r>
      <rPr>
        <sz val="9"/>
        <rFont val="Times New Roman"/>
      </rPr>
      <t>Охват численности населения Кильмезского района региональной системой оповещения при возникновении чрезвычайных ситуаций природного и техногенного характера, а также при переводе гражданской обороны на военное положение</t>
    </r>
  </si>
  <si>
    <r>
      <rPr>
        <sz val="9"/>
        <rFont val="Times New Roman"/>
      </rPr>
      <t>Приобретение технических средств оповещения населения и совершенствования материальной базы ЕДДС Кильмезского района.</t>
    </r>
  </si>
  <si>
    <r>
      <rPr>
        <sz val="11"/>
        <rFont val="Times New Roman"/>
      </rPr>
      <t>млн. рублей</t>
    </r>
  </si>
  <si>
    <r>
      <rPr>
        <sz val="11"/>
        <rFont val="Times New Roman"/>
      </rPr>
      <t>рублей</t>
    </r>
  </si>
  <si>
    <r>
      <rPr>
        <sz val="11"/>
        <rFont val="Times New Roman"/>
      </rPr>
      <t>тыс. руб</t>
    </r>
  </si>
  <si>
    <r>
      <rPr>
        <sz val="11"/>
        <rFont val="Times New Roman"/>
      </rPr>
      <t>минут</t>
    </r>
  </si>
  <si>
    <r>
      <rPr>
        <sz val="9"/>
        <rFont val="Times New Roman"/>
      </rPr>
      <t>Количество обрабатываемых информационных сообщений о прогнозируемых в целях своевременного информирования населения и органов власти Кильмезского района.</t>
    </r>
  </si>
  <si>
    <r>
      <rPr>
        <sz val="9"/>
        <rFont val="Times New Roman"/>
      </rPr>
      <t>Процент созданных в целях гражданской обороны, предотвращения и ликвидации последствий чрезвычайных ситуаций запасов материально-технических, медицинских и иных средств к нормативному уровню.</t>
    </r>
  </si>
  <si>
    <r>
      <rPr>
        <sz val="9"/>
        <rFont val="Times New Roman"/>
      </rPr>
      <t>Удельный вес численности населения в возрасте 5-18 лет, охваченного образованием, в общей численности населения в возрасте 5-18 лет.</t>
    </r>
  </si>
  <si>
    <r>
      <rPr>
        <sz val="9"/>
        <rFont val="Times New Roman"/>
      </rPr>
      <t>%</t>
    </r>
  </si>
  <si>
    <r>
      <rPr>
        <sz val="9"/>
        <rFont val="Times New Roman"/>
      </rPr>
      <t>%</t>
    </r>
  </si>
  <si>
    <t>Доля обращений за получением массовых социально значимых государственных и муниципальных услуг в электронном виде с использованием ЕПГУ ,без необходимости личного посещения органов госудаственной власти ,органов местного самоуправления и МФЦ,от общего количетсва таких услуг</t>
  </si>
  <si>
    <t>%</t>
  </si>
  <si>
    <t>2.2.</t>
  </si>
  <si>
    <t>2.4.</t>
  </si>
  <si>
    <t>2.5.</t>
  </si>
  <si>
    <t>5.3.</t>
  </si>
  <si>
    <t>шт.</t>
  </si>
  <si>
    <t>км</t>
  </si>
  <si>
    <t>тыс. руб.</t>
  </si>
  <si>
    <t>единиц</t>
  </si>
  <si>
    <t>Оценка выполнения показателей эффективности, предусмотренных муниципальными программами, по итогам 2023 года</t>
  </si>
  <si>
    <t>Муниципальная целевая программа "Развитие муниципальной службы Кильмезского района на 2021-2025 годы"</t>
  </si>
  <si>
    <t>Муниципальная целевая программа "Управление муниципальным имуществом муниципального образования Кнльмезского района на 2020-2024г."</t>
  </si>
  <si>
    <t>Муниципальная целевая программа "Развитие культуры и туризма на 2023-2028 годы "</t>
  </si>
  <si>
    <t>Муниципальная целевая программа "Развитие экономического потенциала и формирование благоприятного инвестиционного климата на 2020-2025 годы"</t>
  </si>
  <si>
    <t>Муниципальная целевая программа "Поддержка и развитие малого и среднего предпринимательства в Кильмезском районе на 2021-2025 годы"</t>
  </si>
  <si>
    <t>Муниципальная целевая программа "Обеспечение безопасности и жизнедеятельности населения Кильмезского района на 2014-2023г."</t>
  </si>
  <si>
    <t>Муниципальная программа "Развитие образования Кильмезского района на 2021-2027 годы"</t>
  </si>
  <si>
    <t>Муниципальная программа «Формирование здорового образа жизни среди населения Кильмезского района на 2023- 2030 годы»</t>
  </si>
  <si>
    <t>Уровень смертности населения трудоспособного возраста</t>
  </si>
  <si>
    <t>Охват населения профилактическими осмотрами, включая диспансеризацию</t>
  </si>
  <si>
    <t>Уровень заболеваемости алкоголизмом</t>
  </si>
  <si>
    <t>Уровень заболеваемости наркоманией</t>
  </si>
  <si>
    <t>Удовлетворенность населения района условиями для занятия физической культурой и спортом</t>
  </si>
  <si>
    <t>Доля граждан, систематически занимающихся физической культурой и спортом, в общей численности населения</t>
  </si>
  <si>
    <t>Количество участников акций, конкурсов, мероприятий, направленных на профилактику асоциальных явлений и формирование здорового образа жизни</t>
  </si>
  <si>
    <t>Доходы, получаемые в виде арендной платы за передачу в возмездное пользование имущества, находящегося в муниципальной собственности .</t>
  </si>
  <si>
    <t>на 1000 населения</t>
  </si>
  <si>
    <t>На 100 тыс. населения</t>
  </si>
  <si>
    <t>% от количества опрошенных</t>
  </si>
  <si>
    <t>Чел.</t>
  </si>
  <si>
    <r>
      <rPr>
        <sz val="9"/>
        <rFont val="Times New Roman"/>
        <family val="1"/>
        <charset val="204"/>
      </rPr>
      <t>Инвестиции в основной капитал организаций, не относящихся к субъектам малого предпринимательства, включая организации, средняя численность работников которых не превышает 15 человек, по хозяйственным видам экономической деятельности</t>
    </r>
  </si>
  <si>
    <r>
      <rPr>
        <sz val="11"/>
        <rFont val="Times New Roman"/>
        <family val="1"/>
        <charset val="204"/>
      </rPr>
      <t>тыс.руб.</t>
    </r>
  </si>
  <si>
    <r>
      <rPr>
        <sz val="9"/>
        <rFont val="Times New Roman"/>
        <family val="1"/>
        <charset val="204"/>
      </rPr>
      <t>Объем валового муниципального продукта</t>
    </r>
  </si>
  <si>
    <r>
      <rPr>
        <sz val="11"/>
        <rFont val="Times New Roman"/>
        <family val="1"/>
        <charset val="204"/>
      </rPr>
      <t>тыс. ру б.</t>
    </r>
  </si>
  <si>
    <r>
      <rPr>
        <sz val="9"/>
        <rFont val="Times New Roman"/>
        <family val="1"/>
        <charset val="204"/>
      </rPr>
      <t>Отношение объема инвестиций в основной капитал к валовому муниципальному продукту</t>
    </r>
  </si>
  <si>
    <r>
      <rPr>
        <sz val="11"/>
        <rFont val="Times New Roman"/>
        <family val="1"/>
        <charset val="204"/>
      </rPr>
      <t>%</t>
    </r>
  </si>
  <si>
    <t>Оборот субъектов малого предпренимательства.</t>
  </si>
  <si>
    <t>Среднемесячная заработная плата работников  малых предприятиях (су четом микропредприятий).</t>
  </si>
  <si>
    <t>Поступление налоговых платежей от СМИ в консолидированный бюджет муниципального района</t>
  </si>
  <si>
    <t>Количество предприятий и мастеров народных художественных промыслов, участвующих в мероприятии.</t>
  </si>
  <si>
    <t>Число посещений культурно-массовых мероприятий, проводимых учреждениями культурно-досугового типа</t>
  </si>
  <si>
    <t>Число посещений культурно-массовых мероприятий, проводимых учреждениями культурно-досугового типа на платной основе</t>
  </si>
  <si>
    <t>человек</t>
  </si>
  <si>
    <t>Реализация дополнительных общеобразовательных общеразвивающих программ</t>
  </si>
  <si>
    <t>Реализация дополнительных общеобразовательных предпрофессиональных программ</t>
  </si>
  <si>
    <t>Доля  выпускников, получивших  по  результатам  итоговой  государственной  аттестации оценки  «хорошо» и «отлично» (не менее 40%)</t>
  </si>
  <si>
    <t>Число  посещений  культурных  мероприятий,  проводимых  ДШИ</t>
  </si>
  <si>
    <t>Количество посещений библиотек (всего).</t>
  </si>
  <si>
    <t>Ед.</t>
  </si>
  <si>
    <t>Общее количество библиографических записей в сводном электронном каталоге</t>
  </si>
  <si>
    <t xml:space="preserve">              Финансовое обеспечение деятельности финансового управления администрации Кильмезского района</t>
  </si>
  <si>
    <t xml:space="preserve">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</si>
  <si>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Закупка товаров, работ и услуг для обеспечения государственных (муниципальных) нужд</t>
  </si>
  <si>
    <t xml:space="preserve">                Иные бюджетные ассигнования</t>
  </si>
  <si>
    <t xml:space="preserve">              Выравнивание финансовых возможностей муниципальных образований Кильмезского района по осуществлению органами местного самоуправления района полномочий по решению вопросов местного значения</t>
  </si>
  <si>
    <t xml:space="preserve">                Межбюджетные трансферты</t>
  </si>
  <si>
    <t xml:space="preserve">              Предоставление межбюджетных трансфертов местным бюджетам из районного бюджета на обеспечение мер сбалансированности бюджетов поселений</t>
  </si>
  <si>
    <t xml:space="preserve">              Управление муниципальным долгом Кильмезского муниципального района</t>
  </si>
  <si>
    <t xml:space="preserve">              Исполнение судебных актов по обращению взыскания на средства районого бюджета</t>
  </si>
  <si>
    <t xml:space="preserve">              Расчет и предоставление дотаций бюджетам поселений</t>
  </si>
  <si>
    <t xml:space="preserve">                Обслуживание государственного (муниципального) долга</t>
  </si>
  <si>
    <t xml:space="preserve">              Выполнение мероприятий переданных полномочий от сельских и городского поселений по финансовому контролю</t>
  </si>
  <si>
    <t xml:space="preserve">              Выполнение расходных обязательств муниципальных образований области</t>
  </si>
  <si>
    <t>число детей-сирот и детей, оставшихся без попечения родителей, находящихся на учете в государственном банке данных о детях, оставшихся без попечения родителей;</t>
  </si>
  <si>
    <t>доля педагогических работников муниципальных общеобразовательных организаций, имеющих высшую и первую квалификационную категорию, в общей численности педагогических работников муниципальных общеобразовательных организаций;</t>
  </si>
  <si>
    <t xml:space="preserve">Отношение среднемесячной заработной платы  педагогических работников муниципальных дошкольных образовательных организаций к среднемесячной заработной плате организаций общего образования в Кировской области </t>
  </si>
  <si>
    <t>Отношение среднемесячной  заработной платы  педагогических работников  государственных (муниципальных) образовательных организаций общего образования к средней заработной плате в Кировской области</t>
  </si>
  <si>
    <t>Отношение среднемесячной  заработной платы  педагогических работников  муниципальных организаций дополнительного образования к средней заработной плате в Кировской области</t>
  </si>
  <si>
    <t>Удельный вес детей, охваченных летней оздоровительной кампанией от общего количества обучающихся в образовательных организациях Кильмезского района</t>
  </si>
  <si>
    <t>Количество проведенных организационно-воспитательных мероприятий с детьми и подростками</t>
  </si>
  <si>
    <t>Доля руководителей, педагогических работников и иных специалистов (за исключением совместителей) муниципальных образовательных организаций, работающих и проживающих в сельских населенных пунктах, поселка городского типа, получающих меры социальной поддержки в общей численности педагогических работников такой категории;</t>
  </si>
  <si>
    <t>Количество муниципальных образовательных организаций, в которых выполнены предписания надзорных органов и здания которых приведены в соответствие с требованиями, предъявляемыми к безопасности в процессе эксплуатации</t>
  </si>
  <si>
    <t>Доля детей в возрасте от 5 до 18 лет, получающих дополнительное образование с использованием сертификата дополнительного образования, в общей численности детей, получающих дополнительное образование за счет бюджетных средств</t>
  </si>
  <si>
    <t>Доля детей в возрасте от 5 до 18 лет, использующих сертификаты дополнительного образования в статусе сертификатов персонифицированного финансирования</t>
  </si>
  <si>
    <t>Количество ставок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</si>
  <si>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в государственных и муниципальных общеобразовательных организациях проведены мероприятия по обеспечению деятельности советников директора по воспитанию и взаимодействию с детскими общественными объединениями</t>
  </si>
  <si>
    <t>Количество подготовленных образовательных пространств в муниципальных общеобразовательных организациях, на базе которых созданы центры образования естественно-научной и технологической направленности "Точка роста" в рамках федерального проекта "Современная школа" национального проекта "Образование"</t>
  </si>
  <si>
    <t>Количество учреждений, которым оказана финансовая поддержка детско-юношеского спорта</t>
  </si>
  <si>
    <t>В общеобразовательных организациях обновлена  материально-техническая база для занятий детей физической культурой и спортом</t>
  </si>
  <si>
    <t>Количество муниципальных образовательных организаций, в которых укреплена материально-техническая база и проведено благоустройство территории муниципальных образовательной организации</t>
  </si>
  <si>
    <t>Подпрограмма «Развитие дошкольного, общего образования и дополнительного образования детей»</t>
  </si>
  <si>
    <t>доступность дошкольного образования (отношение численности детей 3 - 7 лет, которым предоставлена возможность получать услуги дошкольного образования, к численности детей в возрасте 3 - 7 лет, скорректированной на численность детей в возрасте 5 - 7 лет, обучающихся в школе);</t>
  </si>
  <si>
    <t>Удельный вес численности обучающихся государственных (муниципальных) общеобразовательных организаций, которым предоставлена возможность обучаться в соответствии с основными современными требованиями, в общей численности обучающихся;</t>
  </si>
  <si>
    <t>Удельный вес лиц, сдавших единый государственный экзамен по обязательным предметам от числа выпускников, участвующих в едином государственном экзамене по обязательным предметам</t>
  </si>
  <si>
    <t xml:space="preserve">охват детей в возрасте от 7 до 17 лет программами дополнительного образования в общеобразовательных организациях, включая внеурочную деятельность по ФГОС </t>
  </si>
  <si>
    <t xml:space="preserve">охват детей в возрасте 5 - 18 лет программами дополнительного образования в организациях дополнительного образования </t>
  </si>
  <si>
    <t>численность учащихся муниципальных и государственных общеобразовательных организаций, приходящихся на одного учителя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</si>
  <si>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образования;</t>
  </si>
  <si>
    <t>Доля педагогических работников общеобразовательных организаций, получивших вознаграждение за классное в общей численности педагогических работников такой категории</t>
  </si>
  <si>
    <t>Доля обучающихся, получающих начальное общее образование в муниципальных образовательных организациях, получающих бесплатное горячее питание, к общему количеству обучающихся, получающих начальное общее образование в муниципальных образовательных организациях</t>
  </si>
  <si>
    <t>Доля детей (1-6 лет) охваченная программами дошкольного образования</t>
  </si>
  <si>
    <t xml:space="preserve">Удельный вес численности учителей общеобразовательных организаций в возрасте до 35 лет в общей их численности         </t>
  </si>
  <si>
    <t>Строительство, реконструкция, модернизация материально- технической базы муниципальных образовательных организаций (разработка проектно-сметной документации на строительство здания дошкольной образовательной организации).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</si>
  <si>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обеспеченных благоустроенными жилыми помещениями специализированного жилищного фонда по договорам найма специализированных жилых помещений</t>
  </si>
  <si>
    <t>доля детей, оставшихся без попечения родителей, переданных на воспитание в семьи граждан Российской Федерации, постоянно проживающих на территории Российской Федерации (на усыновление (удочерение) и под опеку (попечительство), в том числе по договору о приемной семье;</t>
  </si>
  <si>
    <t>Единица</t>
  </si>
  <si>
    <t xml:space="preserve">человек </t>
  </si>
  <si>
    <t>Подпрограмма «Социализация детей-сирот и детей, оставшихся без попечения родителей, лиц из числа детей сирот и детей, оставшихся без попечения родителей»</t>
  </si>
  <si>
    <t>2.5</t>
  </si>
  <si>
    <r>
      <rPr>
        <sz val="11"/>
        <rFont val="Times New Roman"/>
        <family val="1"/>
        <charset val="204"/>
      </rPr>
      <t>тыс. руб.</t>
    </r>
  </si>
  <si>
    <r>
      <rPr>
        <sz val="11"/>
        <rFont val="Times New Roman"/>
        <family val="1"/>
        <charset val="204"/>
      </rPr>
      <t>единиц</t>
    </r>
  </si>
  <si>
    <r>
      <rPr>
        <sz val="11"/>
        <rFont val="Times New Roman"/>
        <family val="1"/>
        <charset val="204"/>
      </rPr>
      <t>шт.</t>
    </r>
  </si>
  <si>
    <t>1,05</t>
  </si>
  <si>
    <t>1,5</t>
  </si>
  <si>
    <t>20,1</t>
  </si>
  <si>
    <t>7,8</t>
  </si>
  <si>
    <t>7,1</t>
  </si>
  <si>
    <t>7,6</t>
  </si>
  <si>
    <t>15,7</t>
  </si>
  <si>
    <t>18,2</t>
  </si>
  <si>
    <t>Муниципальная программа «Социальное развитие и поддержка населения Кильмезского района» на 2022 - 2030 годы</t>
  </si>
  <si>
    <t>Количество маршрутов, произведённых в муниципальном районе</t>
  </si>
  <si>
    <t>Количество граждан получивших выплату к пенсиям муниципальных служащих</t>
  </si>
  <si>
    <t>Количество проведенных мероприятий</t>
  </si>
  <si>
    <t>Мероприятия для молодёжи, проводимые за год</t>
  </si>
  <si>
    <t>Охват молодого населения района мероприятиями гражданско-патриотической направленности (от общего числа молодёжи)</t>
  </si>
  <si>
    <t>Мероприятия гражданско-патриотической направленности</t>
  </si>
  <si>
    <t>Мероприятия профилактической направленности</t>
  </si>
  <si>
    <t>Молодые семьи, улучшившие жилищные условия в рамках программы</t>
  </si>
  <si>
    <t>Основные мероприятия по профилактике правонарушений в охвате района</t>
  </si>
  <si>
    <t>Количество мероприятий профилактике правонарушений среди несовершеннолетних</t>
  </si>
  <si>
    <t>Охват всех слоёв населения, получивших социальные услуги в рамках реализации программы</t>
  </si>
  <si>
    <t>Количество мероприятий, проведённых в рамках реализации программы</t>
  </si>
  <si>
    <t>Количество сдавших нормативы ГТО</t>
  </si>
  <si>
    <t>чел.</t>
  </si>
  <si>
    <t>4.9.</t>
  </si>
  <si>
    <t>6.6.</t>
  </si>
  <si>
    <t>Поголовье КРС в сельскохозяйственных предприятиях и личных подсобных хозяйствах населения</t>
  </si>
  <si>
    <t>В т.ч. коров в сельскохозяйственных предприятиях и личных подсобных хозяйствах, КФХ</t>
  </si>
  <si>
    <t>Гол.</t>
  </si>
  <si>
    <t>Производство молока на 1 голову в сельскохозяйственных предприятиях</t>
  </si>
  <si>
    <t>Посевная площадь в сельскохозяйственных предприятиях</t>
  </si>
  <si>
    <t>Площадь невостребованных земельных долей</t>
  </si>
  <si>
    <t>Количество скотомогильников</t>
  </si>
  <si>
    <t>Количество введенного жилья, проживающих в сельской местности, в т.ч. молодых семей и молодых специалистов</t>
  </si>
  <si>
    <t>кг.</t>
  </si>
  <si>
    <t>Га.</t>
  </si>
  <si>
    <t>ед.</t>
  </si>
  <si>
    <t>кв.м.</t>
  </si>
  <si>
    <t>Объем утилизированных отходов производства и потребления на полигоне твердых бытовых и производственных отходов</t>
  </si>
  <si>
    <t>Ликвидация свалок бытовых отходов, не отвечающих требованиям природоохранного законодательства</t>
  </si>
  <si>
    <t>Муниципальная программа «Охрана окружающей среды в Кильмезском районе на 2022-2028 годы»</t>
  </si>
  <si>
    <t>Мероприятие, предусмотренное планом природоохранных мероприятий, указанных в п.1 ст.16,6, п.1 ст.75.1 и п.1 ст.78.2 федерального закона «Об охране окр.среды»,субъекта РФ, предоставление которого в 2022 г. осуществлялось в пределах суммы, необходимой для оплаты денежных обязательств получателей ср-в местных бюджетов, источником финансового обеспечения которых являлись указанные субсидии</t>
  </si>
  <si>
    <t>Выплата за каждую тушу волка</t>
  </si>
  <si>
    <t>Количество отловленных волков на территории муниципального района</t>
  </si>
  <si>
    <t>Количество отработанных ртутьсодержащих ламп, сданных на демеркуризацию</t>
  </si>
  <si>
    <t>Тыс. куб. м</t>
  </si>
  <si>
    <t>1.10</t>
  </si>
  <si>
    <t>Муниципальная целевая программа "Развитие коммунальной, жилищной, транспортной инфраструктуры, строительства и архитектуры в Кильмезском районе на 2021-2028 годы</t>
  </si>
  <si>
    <t>Износ основных фондов</t>
  </si>
  <si>
    <t>Надежность системы (количество аварий на 1 км сетей) - водоснабжение</t>
  </si>
  <si>
    <t>Удельный расход электроэнергии по водоснабжению</t>
  </si>
  <si>
    <t>Ремонт водопроводной уличной сети</t>
  </si>
  <si>
    <t>2.1.</t>
  </si>
  <si>
    <t>2.3.</t>
  </si>
  <si>
    <t>Доля объемов ЭЭ, расчеты за которую осуществляются с использованием приборов учета (в части МКД - с использованием коллективных приборов учета), в общем объеме ЭЭ, потребляемой на территории МО</t>
  </si>
  <si>
    <t>Доля объемов ТЭ, расчеты за которую осуществляются с использованием приборов учета (в части МКД - с использованием коллективных приборов учета), в общем объеме ТЭ, потребляемой на территории МО</t>
  </si>
  <si>
    <t>Доля объемов воды, расчеты за которую осуществляются с использованием приборов учета (в части МКД - с использованием коллективных приборов учета), в общем объеме воды, потребляемой на территории МО</t>
  </si>
  <si>
    <t>Количество деревянных окон, замененных на стеклопакеты в администрации района</t>
  </si>
  <si>
    <t>Ремонт автомобильных дорог общего пользования местного значения</t>
  </si>
  <si>
    <t>Содержание автомобильных дорог общего пользования местного значения</t>
  </si>
  <si>
    <t xml:space="preserve">Протяженность автомобильных дорог общего пользования местного значения, не отвечающих нормативным   требованиям, в общей протяженности автомобильных дорог общего пользования местного значения     </t>
  </si>
  <si>
    <t xml:space="preserve">Протяженность автомобильных дорог общего пользования местного значения, не отвечающих нормативным   требованиям, в общей протяженности автомобильных дорог общего пользования местного значения </t>
  </si>
  <si>
    <t>Доля ДТП, совершению которых сопутствовало   наличие неудовлетворительных дорожных условий, в общем количестве ДТП</t>
  </si>
  <si>
    <t>Проведение районных соревнований юных инспекторов движения (Безопасное колесо)</t>
  </si>
  <si>
    <t>Участие команды «Юный инспектор движения» района в областных соревнованиях «Безопасное колесо»</t>
  </si>
  <si>
    <t>Процент платежей за топливно-энергетические ресурсы и предоставленные коммунальные услуги</t>
  </si>
  <si>
    <t>Переход на потребление коммунальным услуг по индивидуальным приборам учета</t>
  </si>
  <si>
    <t>Количество отремонтированных водозаборных скважин</t>
  </si>
  <si>
    <t>Протяженность водопроводной уличной сети</t>
  </si>
  <si>
    <t>Количество отремонтированных котельных</t>
  </si>
  <si>
    <t>Количество приобретенных котлов</t>
  </si>
  <si>
    <t>Количество отремонтированных   водонапорных башен</t>
  </si>
  <si>
    <t>Замена водонапорных башен</t>
  </si>
  <si>
    <t xml:space="preserve">Количество населенных пунктов, в которых будет проводиться описание границ  </t>
  </si>
  <si>
    <t>Квт*ч/м3</t>
  </si>
  <si>
    <t>проценты</t>
  </si>
  <si>
    <t>2.</t>
  </si>
  <si>
    <t>3.4.</t>
  </si>
  <si>
    <t>3.</t>
  </si>
  <si>
    <t>3.1.</t>
  </si>
  <si>
    <t>3.2.</t>
  </si>
  <si>
    <t>3.3.</t>
  </si>
  <si>
    <t>3.5.</t>
  </si>
  <si>
    <t>3.6.</t>
  </si>
  <si>
    <t>3.7.</t>
  </si>
  <si>
    <t>3.8.</t>
  </si>
  <si>
    <t>3.9.</t>
  </si>
  <si>
    <t>3.10.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</si>
  <si>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</si>
  <si>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</si>
  <si>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</si>
  <si>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</si>
  <si>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</si>
  <si>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</si>
  <si>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</si>
  <si>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</si>
  <si>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</si>
  <si>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4.</t>
  </si>
  <si>
    <t>4.1.</t>
  </si>
  <si>
    <t>4.2.</t>
  </si>
  <si>
    <t>4.3.</t>
  </si>
  <si>
    <t>4.5.</t>
  </si>
  <si>
    <t>4.6.</t>
  </si>
  <si>
    <t>4.7.</t>
  </si>
  <si>
    <t>4.8.</t>
  </si>
  <si>
    <t>4.10.</t>
  </si>
  <si>
    <t>4.11.</t>
  </si>
  <si>
    <t>4.12.</t>
  </si>
  <si>
    <t>4.13.</t>
  </si>
  <si>
    <t>4.14.</t>
  </si>
  <si>
    <t>4.15.</t>
  </si>
  <si>
    <t>4.16.</t>
  </si>
  <si>
    <t>5.1.</t>
  </si>
  <si>
    <t>5.</t>
  </si>
  <si>
    <t>5.2.</t>
  </si>
  <si>
    <t>5.4.</t>
  </si>
  <si>
    <t>5.5.</t>
  </si>
  <si>
    <t>5.6.</t>
  </si>
  <si>
    <t>5.7.</t>
  </si>
  <si>
    <t>8.</t>
  </si>
  <si>
    <t>6.1.</t>
  </si>
  <si>
    <t>6.2.</t>
  </si>
  <si>
    <t>6.</t>
  </si>
  <si>
    <t>6.3.</t>
  </si>
  <si>
    <t>6.4.</t>
  </si>
  <si>
    <t>6.5.</t>
  </si>
  <si>
    <t>7.</t>
  </si>
  <si>
    <t>7.1.</t>
  </si>
  <si>
    <t>7.2.</t>
  </si>
  <si>
    <t>7.3.</t>
  </si>
  <si>
    <t>7.4.</t>
  </si>
  <si>
    <t>7.5.</t>
  </si>
  <si>
    <t>7.6.</t>
  </si>
  <si>
    <t>7.7.</t>
  </si>
  <si>
    <t>7.8.</t>
  </si>
  <si>
    <t>7.9.</t>
  </si>
  <si>
    <t>7.10.</t>
  </si>
  <si>
    <t>7.11.</t>
  </si>
  <si>
    <t>7.12.</t>
  </si>
  <si>
    <t>7.13.</t>
  </si>
  <si>
    <t>7.14.</t>
  </si>
  <si>
    <t>7.15.</t>
  </si>
  <si>
    <t>7.16.</t>
  </si>
  <si>
    <t>7.17.</t>
  </si>
  <si>
    <t>7.18.</t>
  </si>
  <si>
    <t>7.19.</t>
  </si>
  <si>
    <t>7.20.</t>
  </si>
  <si>
    <t>7.21.</t>
  </si>
  <si>
    <t>7.22.</t>
  </si>
  <si>
    <t>7.23.</t>
  </si>
  <si>
    <t>7.24.</t>
  </si>
  <si>
    <t>7.25.</t>
  </si>
  <si>
    <t>7.26.</t>
  </si>
  <si>
    <t>7.27.</t>
  </si>
  <si>
    <t>7.28.</t>
  </si>
  <si>
    <t>7.29.</t>
  </si>
  <si>
    <t>7.30.</t>
  </si>
  <si>
    <t>7.31.</t>
  </si>
  <si>
    <t>7.32.</t>
  </si>
  <si>
    <t>7.33.</t>
  </si>
  <si>
    <t>7.34.</t>
  </si>
  <si>
    <t>8.1.</t>
  </si>
  <si>
    <t>10.2.</t>
  </si>
  <si>
    <t>8.3.</t>
  </si>
  <si>
    <t>8.4.</t>
  </si>
  <si>
    <t>8.5.</t>
  </si>
  <si>
    <t>8.6.</t>
  </si>
  <si>
    <t>9.</t>
  </si>
  <si>
    <t>9.1.</t>
  </si>
  <si>
    <t>9.2.</t>
  </si>
  <si>
    <t>9.3.</t>
  </si>
  <si>
    <t>9.4.</t>
  </si>
  <si>
    <t>9.5.</t>
  </si>
  <si>
    <t>9.6.</t>
  </si>
  <si>
    <t>9.7.</t>
  </si>
  <si>
    <t>10.</t>
  </si>
  <si>
    <t>10.1.</t>
  </si>
  <si>
    <t>10.3.</t>
  </si>
  <si>
    <t>10.4.</t>
  </si>
  <si>
    <t>10.5.</t>
  </si>
  <si>
    <t>10.6.</t>
  </si>
  <si>
    <t>10.7.</t>
  </si>
  <si>
    <t>10.8.</t>
  </si>
  <si>
    <t>10.9.</t>
  </si>
  <si>
    <t>10.10.</t>
  </si>
  <si>
    <t>10.11.</t>
  </si>
  <si>
    <t>10.12.</t>
  </si>
  <si>
    <t>10.13.</t>
  </si>
  <si>
    <t>10.14.</t>
  </si>
  <si>
    <t>11.</t>
  </si>
  <si>
    <t>11.1.</t>
  </si>
  <si>
    <t>11.2.</t>
  </si>
  <si>
    <t>11.3.</t>
  </si>
  <si>
    <t>11.4.</t>
  </si>
  <si>
    <t>11.5.</t>
  </si>
  <si>
    <t>11.6.</t>
  </si>
  <si>
    <t>12.</t>
  </si>
  <si>
    <t>12.1.</t>
  </si>
  <si>
    <t>12.2.</t>
  </si>
  <si>
    <t>12.3.</t>
  </si>
  <si>
    <t>12.4.</t>
  </si>
  <si>
    <t>12.5.</t>
  </si>
  <si>
    <t>12.6.</t>
  </si>
  <si>
    <t>12.7.</t>
  </si>
  <si>
    <t>12.8.</t>
  </si>
  <si>
    <t>12.9.</t>
  </si>
  <si>
    <t>12.10.</t>
  </si>
  <si>
    <t>12.11.</t>
  </si>
  <si>
    <t>12.12.</t>
  </si>
  <si>
    <t>12.13.</t>
  </si>
  <si>
    <t>12.14.</t>
  </si>
  <si>
    <t>12.15.</t>
  </si>
  <si>
    <t>12.16.</t>
  </si>
  <si>
    <t>12.17.</t>
  </si>
  <si>
    <t>12.18.</t>
  </si>
  <si>
    <t>12.19.</t>
  </si>
  <si>
    <t>12.20.</t>
  </si>
  <si>
    <t>12.21.</t>
  </si>
  <si>
    <t>12.22.</t>
  </si>
  <si>
    <t>12.23.</t>
  </si>
  <si>
    <t>12.24.</t>
  </si>
  <si>
    <t>13.</t>
  </si>
  <si>
    <t>13.1.</t>
  </si>
  <si>
    <t>13.2.</t>
  </si>
  <si>
    <t>13.3.</t>
  </si>
  <si>
    <t>13.4.</t>
  </si>
  <si>
    <t>13.5.</t>
  </si>
  <si>
    <t>13.6.</t>
  </si>
  <si>
    <t>13.7.</t>
  </si>
  <si>
    <t>13.8.</t>
  </si>
  <si>
    <t>13.9.</t>
  </si>
  <si>
    <t>13.10.</t>
  </si>
  <si>
    <t>13.11.</t>
  </si>
  <si>
    <r>
      <rPr>
        <b/>
        <sz val="9"/>
        <rFont val="Times New Roman"/>
        <family val="1"/>
        <charset val="204"/>
      </rPr>
      <t>Муниципальная целевая программа "Управление муниципальными финансами и регулирование межбюджетных отношений"</t>
    </r>
  </si>
  <si>
    <t>4,62</t>
  </si>
  <si>
    <t>5,58</t>
  </si>
  <si>
    <t>1</t>
  </si>
  <si>
    <t>60</t>
  </si>
  <si>
    <t>65</t>
  </si>
  <si>
    <t>30</t>
  </si>
  <si>
    <t>27</t>
  </si>
  <si>
    <t>80</t>
  </si>
  <si>
    <t>0</t>
  </si>
  <si>
    <t>100</t>
  </si>
  <si>
    <t>112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</si>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</sst>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0"/>
      <name val="Arial"/>
    </font>
    <font>
      <b/>
      <sz val="12"/>
      <name val="Times New Roman"/>
    </font>
    <font>
      <sz val="9"/>
      <name val="Times New Roman"/>
    </font>
    <font>
      <b/>
      <sz val="10"/>
      <name val="Times New Roman"/>
    </font>
    <font>
      <sz val="11"/>
      <name val="Times New Roman"/>
    </font>
    <font>
      <sz val="8"/>
      <name val="Times New Roman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Arial CY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4" fillId="0" borderId="69">
      <alignment vertical="top" wrapText="1"/>
    </xf>
  </cellStyleXfs>
  <cellXfs count="190">
    <xf numFmtId="0" fontId="0" fillId="0" borderId="0" xfId="0"/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left" vertical="center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right" vertical="center"/>
    </xf>
    <xf numFmtId="0" fontId="0" fillId="0" borderId="21" xfId="0" applyBorder="1" applyAlignment="1">
      <alignment horizontal="left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left" vertical="center" indent="2"/>
    </xf>
    <xf numFmtId="0" fontId="0" fillId="0" borderId="31" xfId="0" applyBorder="1" applyAlignment="1">
      <alignment horizontal="left" vertical="top" indent="2"/>
    </xf>
    <xf numFmtId="0" fontId="0" fillId="0" borderId="35" xfId="0" applyBorder="1" applyAlignment="1">
      <alignment horizontal="left" vertical="top" indent="1"/>
    </xf>
    <xf numFmtId="0" fontId="0" fillId="0" borderId="36" xfId="0" applyBorder="1" applyAlignment="1">
      <alignment horizontal="left" vertical="top" indent="4"/>
    </xf>
    <xf numFmtId="0" fontId="0" fillId="0" borderId="37" xfId="0" applyBorder="1" applyAlignment="1">
      <alignment horizontal="left" vertical="top" indent="3"/>
    </xf>
    <xf numFmtId="0" fontId="0" fillId="0" borderId="47" xfId="0" applyBorder="1" applyAlignment="1">
      <alignment horizontal="right"/>
    </xf>
    <xf numFmtId="0" fontId="0" fillId="0" borderId="67" xfId="0" applyBorder="1" applyAlignment="1">
      <alignment horizontal="right"/>
    </xf>
    <xf numFmtId="0" fontId="7" fillId="0" borderId="21" xfId="0" applyFont="1" applyBorder="1" applyAlignment="1">
      <alignment horizontal="left"/>
    </xf>
    <xf numFmtId="0" fontId="7" fillId="0" borderId="17" xfId="0" applyFont="1" applyBorder="1" applyAlignment="1">
      <alignment horizontal="left" vertical="center"/>
    </xf>
    <xf numFmtId="49" fontId="6" fillId="0" borderId="17" xfId="0" applyNumberFormat="1" applyFont="1" applyBorder="1" applyAlignment="1">
      <alignment horizontal="left" vertical="center"/>
    </xf>
    <xf numFmtId="0" fontId="0" fillId="2" borderId="0" xfId="0" applyFill="1"/>
    <xf numFmtId="0" fontId="0" fillId="2" borderId="15" xfId="0" applyFill="1" applyBorder="1" applyAlignment="1">
      <alignment horizontal="left" vertical="top"/>
    </xf>
    <xf numFmtId="0" fontId="10" fillId="2" borderId="16" xfId="0" applyFont="1" applyFill="1" applyBorder="1" applyAlignment="1">
      <alignment horizontal="right" vertical="center"/>
    </xf>
    <xf numFmtId="0" fontId="0" fillId="2" borderId="19" xfId="0" applyFill="1" applyBorder="1" applyAlignment="1">
      <alignment horizontal="right" vertical="center"/>
    </xf>
    <xf numFmtId="0" fontId="0" fillId="2" borderId="23" xfId="0" applyFill="1" applyBorder="1" applyAlignment="1">
      <alignment horizontal="right"/>
    </xf>
    <xf numFmtId="0" fontId="1" fillId="0" borderId="1" xfId="0" applyFont="1" applyBorder="1" applyAlignment="1">
      <alignment vertical="top"/>
    </xf>
    <xf numFmtId="0" fontId="11" fillId="0" borderId="27" xfId="0" applyFont="1" applyBorder="1" applyAlignment="1">
      <alignment horizontal="left"/>
    </xf>
    <xf numFmtId="0" fontId="6" fillId="0" borderId="19" xfId="0" applyFont="1" applyBorder="1" applyAlignment="1">
      <alignment horizontal="right" vertical="center"/>
    </xf>
    <xf numFmtId="0" fontId="0" fillId="0" borderId="67" xfId="0" applyBorder="1" applyAlignment="1">
      <alignment horizontal="left" vertical="top" indent="4"/>
    </xf>
    <xf numFmtId="49" fontId="6" fillId="2" borderId="67" xfId="0" applyNumberFormat="1" applyFont="1" applyFill="1" applyBorder="1" applyAlignment="1">
      <alignment horizontal="right"/>
    </xf>
    <xf numFmtId="1" fontId="10" fillId="2" borderId="16" xfId="0" applyNumberFormat="1" applyFont="1" applyFill="1" applyBorder="1" applyAlignment="1">
      <alignment horizontal="right" vertical="center"/>
    </xf>
    <xf numFmtId="1" fontId="10" fillId="0" borderId="16" xfId="0" applyNumberFormat="1" applyFont="1" applyBorder="1" applyAlignment="1">
      <alignment horizontal="right" vertical="center"/>
    </xf>
    <xf numFmtId="1" fontId="10" fillId="0" borderId="41" xfId="0" applyNumberFormat="1" applyFont="1" applyBorder="1" applyAlignment="1">
      <alignment horizontal="right"/>
    </xf>
    <xf numFmtId="1" fontId="10" fillId="0" borderId="45" xfId="0" applyNumberFormat="1" applyFont="1" applyBorder="1" applyAlignment="1">
      <alignment horizontal="center" vertical="center"/>
    </xf>
    <xf numFmtId="1" fontId="10" fillId="0" borderId="51" xfId="0" applyNumberFormat="1" applyFont="1" applyBorder="1" applyAlignment="1">
      <alignment horizontal="left" vertical="center"/>
    </xf>
    <xf numFmtId="1" fontId="11" fillId="0" borderId="57" xfId="0" applyNumberFormat="1" applyFont="1" applyBorder="1" applyAlignment="1">
      <alignment horizontal="center"/>
    </xf>
    <xf numFmtId="1" fontId="11" fillId="0" borderId="67" xfId="0" applyNumberFormat="1" applyFont="1" applyBorder="1" applyAlignment="1">
      <alignment horizontal="right"/>
    </xf>
    <xf numFmtId="49" fontId="7" fillId="0" borderId="67" xfId="0" applyNumberFormat="1" applyFont="1" applyBorder="1" applyAlignment="1">
      <alignment horizontal="left" vertical="center"/>
    </xf>
    <xf numFmtId="49" fontId="7" fillId="0" borderId="67" xfId="0" applyNumberFormat="1" applyFont="1" applyBorder="1" applyAlignment="1">
      <alignment horizontal="left"/>
    </xf>
    <xf numFmtId="49" fontId="7" fillId="0" borderId="61" xfId="0" applyNumberFormat="1" applyFont="1" applyBorder="1" applyAlignment="1">
      <alignment horizontal="left"/>
    </xf>
    <xf numFmtId="1" fontId="10" fillId="0" borderId="67" xfId="0" applyNumberFormat="1" applyFont="1" applyBorder="1" applyAlignment="1">
      <alignment horizontal="right" vertical="center"/>
    </xf>
    <xf numFmtId="0" fontId="7" fillId="0" borderId="38" xfId="0" applyFont="1" applyBorder="1" applyAlignment="1">
      <alignment horizontal="justify" vertical="top"/>
    </xf>
    <xf numFmtId="49" fontId="7" fillId="0" borderId="21" xfId="0" applyNumberFormat="1" applyFont="1" applyBorder="1" applyAlignment="1">
      <alignment horizontal="left"/>
    </xf>
    <xf numFmtId="49" fontId="7" fillId="0" borderId="17" xfId="0" applyNumberFormat="1" applyFont="1" applyBorder="1" applyAlignment="1">
      <alignment horizontal="left" vertical="center"/>
    </xf>
    <xf numFmtId="49" fontId="7" fillId="0" borderId="52" xfId="0" applyNumberFormat="1" applyFont="1" applyBorder="1" applyAlignment="1">
      <alignment horizontal="justify"/>
    </xf>
    <xf numFmtId="49" fontId="7" fillId="0" borderId="53" xfId="0" applyNumberFormat="1" applyFont="1" applyBorder="1" applyAlignment="1">
      <alignment horizontal="justify" vertical="center"/>
    </xf>
    <xf numFmtId="49" fontId="6" fillId="0" borderId="52" xfId="0" applyNumberFormat="1" applyFont="1" applyBorder="1" applyAlignment="1">
      <alignment horizontal="justify"/>
    </xf>
    <xf numFmtId="49" fontId="7" fillId="2" borderId="53" xfId="0" applyNumberFormat="1" applyFont="1" applyFill="1" applyBorder="1" applyAlignment="1">
      <alignment horizontal="justify" vertical="center"/>
    </xf>
    <xf numFmtId="49" fontId="7" fillId="2" borderId="52" xfId="0" applyNumberFormat="1" applyFont="1" applyFill="1" applyBorder="1" applyAlignment="1">
      <alignment horizontal="justify"/>
    </xf>
    <xf numFmtId="49" fontId="6" fillId="2" borderId="17" xfId="0" applyNumberFormat="1" applyFont="1" applyFill="1" applyBorder="1" applyAlignment="1">
      <alignment horizontal="left" vertical="center"/>
    </xf>
    <xf numFmtId="49" fontId="9" fillId="2" borderId="17" xfId="0" applyNumberFormat="1" applyFont="1" applyFill="1" applyBorder="1" applyAlignment="1">
      <alignment horizontal="left" vertical="center"/>
    </xf>
    <xf numFmtId="49" fontId="7" fillId="2" borderId="17" xfId="0" applyNumberFormat="1" applyFont="1" applyFill="1" applyBorder="1" applyAlignment="1">
      <alignment horizontal="left" vertical="center"/>
    </xf>
    <xf numFmtId="49" fontId="7" fillId="2" borderId="21" xfId="0" applyNumberFormat="1" applyFont="1" applyFill="1" applyBorder="1" applyAlignment="1">
      <alignment horizontal="left"/>
    </xf>
    <xf numFmtId="49" fontId="6" fillId="2" borderId="59" xfId="0" applyNumberFormat="1" applyFont="1" applyFill="1" applyBorder="1" applyAlignment="1">
      <alignment horizontal="left" vertical="center"/>
    </xf>
    <xf numFmtId="49" fontId="7" fillId="0" borderId="67" xfId="0" applyNumberFormat="1" applyFont="1" applyBorder="1" applyAlignment="1">
      <alignment horizontal="left" vertical="top"/>
    </xf>
    <xf numFmtId="49" fontId="6" fillId="0" borderId="68" xfId="0" applyNumberFormat="1" applyFont="1" applyBorder="1" applyAlignment="1">
      <alignment horizontal="left"/>
    </xf>
    <xf numFmtId="49" fontId="6" fillId="0" borderId="27" xfId="0" applyNumberFormat="1" applyFont="1" applyBorder="1" applyAlignment="1">
      <alignment horizontal="left"/>
    </xf>
    <xf numFmtId="49" fontId="6" fillId="0" borderId="44" xfId="0" applyNumberFormat="1" applyFont="1" applyBorder="1" applyAlignment="1">
      <alignment horizontal="left"/>
    </xf>
    <xf numFmtId="49" fontId="6" fillId="0" borderId="67" xfId="0" applyNumberFormat="1" applyFont="1" applyBorder="1" applyAlignment="1">
      <alignment horizontal="left" vertical="top"/>
    </xf>
    <xf numFmtId="49" fontId="6" fillId="0" borderId="65" xfId="0" applyNumberFormat="1" applyFont="1" applyBorder="1" applyAlignment="1">
      <alignment horizontal="left" vertical="top"/>
    </xf>
    <xf numFmtId="0" fontId="11" fillId="0" borderId="67" xfId="0" applyFont="1" applyBorder="1" applyAlignment="1">
      <alignment horizontal="left" vertical="center"/>
    </xf>
    <xf numFmtId="49" fontId="6" fillId="0" borderId="67" xfId="0" applyNumberFormat="1" applyFont="1" applyBorder="1" applyAlignment="1">
      <alignment horizontal="left"/>
    </xf>
    <xf numFmtId="164" fontId="6" fillId="0" borderId="17" xfId="0" applyNumberFormat="1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16" fontId="0" fillId="0" borderId="17" xfId="0" applyNumberFormat="1" applyBorder="1" applyAlignment="1">
      <alignment horizontal="left" vertical="center"/>
    </xf>
    <xf numFmtId="0" fontId="18" fillId="0" borderId="39" xfId="0" applyFont="1" applyBorder="1" applyAlignment="1">
      <alignment horizontal="left"/>
    </xf>
    <xf numFmtId="0" fontId="6" fillId="0" borderId="13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39" xfId="0" applyFont="1" applyBorder="1" applyAlignment="1">
      <alignment horizontal="left"/>
    </xf>
    <xf numFmtId="0" fontId="6" fillId="0" borderId="67" xfId="0" applyFont="1" applyBorder="1" applyAlignment="1">
      <alignment horizontal="left" vertical="center"/>
    </xf>
    <xf numFmtId="164" fontId="6" fillId="0" borderId="13" xfId="0" applyNumberFormat="1" applyFont="1" applyBorder="1" applyAlignment="1">
      <alignment horizontal="left" vertical="center"/>
    </xf>
    <xf numFmtId="0" fontId="6" fillId="0" borderId="55" xfId="0" applyFont="1" applyBorder="1" applyAlignment="1">
      <alignment horizontal="justify" vertical="center"/>
    </xf>
    <xf numFmtId="0" fontId="0" fillId="2" borderId="31" xfId="0" applyFill="1" applyBorder="1" applyAlignment="1">
      <alignment horizontal="left" vertical="top" indent="2"/>
    </xf>
    <xf numFmtId="0" fontId="6" fillId="2" borderId="15" xfId="0" applyFont="1" applyFill="1" applyBorder="1" applyAlignment="1">
      <alignment horizontal="left" vertical="top"/>
    </xf>
    <xf numFmtId="0" fontId="6" fillId="2" borderId="31" xfId="0" applyFont="1" applyFill="1" applyBorder="1" applyAlignment="1">
      <alignment horizontal="left" vertical="top" indent="2"/>
    </xf>
    <xf numFmtId="0" fontId="0" fillId="2" borderId="67" xfId="0" applyFill="1" applyBorder="1" applyAlignment="1">
      <alignment horizontal="left" vertical="top"/>
    </xf>
    <xf numFmtId="0" fontId="0" fillId="2" borderId="67" xfId="0" applyFill="1" applyBorder="1" applyAlignment="1">
      <alignment horizontal="left" vertical="top" indent="3"/>
    </xf>
    <xf numFmtId="0" fontId="6" fillId="2" borderId="67" xfId="0" applyFont="1" applyFill="1" applyBorder="1" applyAlignment="1">
      <alignment horizontal="left"/>
    </xf>
    <xf numFmtId="0" fontId="0" fillId="2" borderId="67" xfId="0" applyFill="1" applyBorder="1" applyAlignment="1">
      <alignment horizontal="right"/>
    </xf>
    <xf numFmtId="0" fontId="0" fillId="2" borderId="35" xfId="0" applyFill="1" applyBorder="1" applyAlignment="1">
      <alignment horizontal="left" vertical="top" indent="1"/>
    </xf>
    <xf numFmtId="0" fontId="12" fillId="2" borderId="0" xfId="0" applyFont="1" applyFill="1" applyAlignment="1">
      <alignment horizontal="right" vertical="top" wrapText="1"/>
    </xf>
    <xf numFmtId="0" fontId="19" fillId="2" borderId="14" xfId="0" applyFont="1" applyFill="1" applyBorder="1" applyAlignment="1">
      <alignment horizontal="left" wrapText="1"/>
    </xf>
    <xf numFmtId="0" fontId="0" fillId="2" borderId="18" xfId="0" applyFill="1" applyBorder="1" applyAlignment="1">
      <alignment horizontal="left" wrapText="1"/>
    </xf>
    <xf numFmtId="0" fontId="0" fillId="2" borderId="20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wrapText="1"/>
    </xf>
    <xf numFmtId="0" fontId="0" fillId="2" borderId="22" xfId="0" applyFill="1" applyBorder="1" applyAlignment="1">
      <alignment horizontal="left"/>
    </xf>
    <xf numFmtId="0" fontId="0" fillId="2" borderId="20" xfId="0" applyFill="1" applyBorder="1" applyAlignment="1">
      <alignment horizontal="left" vertical="center"/>
    </xf>
    <xf numFmtId="0" fontId="0" fillId="2" borderId="67" xfId="0" applyFill="1" applyBorder="1" applyAlignment="1">
      <alignment horizontal="left" wrapText="1"/>
    </xf>
    <xf numFmtId="0" fontId="8" fillId="2" borderId="18" xfId="0" applyFont="1" applyFill="1" applyBorder="1" applyAlignment="1">
      <alignment horizontal="left" wrapText="1"/>
    </xf>
    <xf numFmtId="0" fontId="6" fillId="2" borderId="34" xfId="0" applyFont="1" applyFill="1" applyBorder="1" applyAlignment="1">
      <alignment horizontal="left" vertical="top" wrapText="1"/>
    </xf>
    <xf numFmtId="0" fontId="15" fillId="2" borderId="70" xfId="1" applyFont="1" applyFill="1" applyBorder="1">
      <alignment vertical="top" wrapText="1"/>
    </xf>
    <xf numFmtId="0" fontId="16" fillId="2" borderId="70" xfId="1" applyFont="1" applyFill="1" applyBorder="1">
      <alignment vertical="top" wrapText="1"/>
    </xf>
    <xf numFmtId="0" fontId="16" fillId="2" borderId="71" xfId="1" applyFont="1" applyFill="1" applyBorder="1">
      <alignment vertical="top" wrapText="1"/>
    </xf>
    <xf numFmtId="0" fontId="19" fillId="2" borderId="40" xfId="0" applyFont="1" applyFill="1" applyBorder="1" applyAlignment="1">
      <alignment horizontal="left"/>
    </xf>
    <xf numFmtId="0" fontId="12" fillId="2" borderId="0" xfId="0" applyFont="1" applyFill="1" applyAlignment="1">
      <alignment vertical="center" wrapText="1"/>
    </xf>
    <xf numFmtId="0" fontId="8" fillId="2" borderId="22" xfId="0" applyFont="1" applyFill="1" applyBorder="1" applyAlignment="1">
      <alignment horizontal="left"/>
    </xf>
    <xf numFmtId="0" fontId="8" fillId="2" borderId="20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wrapText="1"/>
    </xf>
    <xf numFmtId="0" fontId="0" fillId="2" borderId="26" xfId="0" applyFill="1" applyBorder="1" applyAlignment="1">
      <alignment horizontal="left" vertical="top" wrapText="1"/>
    </xf>
    <xf numFmtId="0" fontId="6" fillId="2" borderId="22" xfId="0" applyFont="1" applyFill="1" applyBorder="1" applyAlignment="1">
      <alignment horizontal="left"/>
    </xf>
    <xf numFmtId="0" fontId="0" fillId="2" borderId="43" xfId="0" applyFill="1" applyBorder="1" applyAlignment="1">
      <alignment horizontal="justify"/>
    </xf>
    <xf numFmtId="0" fontId="17" fillId="2" borderId="50" xfId="0" applyFont="1" applyFill="1" applyBorder="1" applyAlignment="1">
      <alignment horizontal="justify" wrapText="1"/>
    </xf>
    <xf numFmtId="0" fontId="8" fillId="2" borderId="54" xfId="0" applyFont="1" applyFill="1" applyBorder="1" applyAlignment="1">
      <alignment horizontal="justify" wrapText="1"/>
    </xf>
    <xf numFmtId="0" fontId="8" fillId="2" borderId="43" xfId="0" applyFont="1" applyFill="1" applyBorder="1" applyAlignment="1">
      <alignment horizontal="justify"/>
    </xf>
    <xf numFmtId="0" fontId="12" fillId="2" borderId="54" xfId="0" applyFont="1" applyFill="1" applyBorder="1" applyAlignment="1">
      <alignment horizontal="justify" wrapText="1"/>
    </xf>
    <xf numFmtId="0" fontId="19" fillId="2" borderId="40" xfId="0" applyFont="1" applyFill="1" applyBorder="1" applyAlignment="1">
      <alignment horizontal="left" wrapText="1"/>
    </xf>
    <xf numFmtId="0" fontId="13" fillId="2" borderId="0" xfId="0" applyFont="1" applyFill="1" applyAlignment="1">
      <alignment wrapText="1"/>
    </xf>
    <xf numFmtId="0" fontId="0" fillId="2" borderId="30" xfId="0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top" wrapText="1"/>
    </xf>
    <xf numFmtId="0" fontId="0" fillId="2" borderId="22" xfId="0" applyFill="1" applyBorder="1" applyAlignment="1">
      <alignment horizontal="left" vertical="center" wrapText="1"/>
    </xf>
    <xf numFmtId="0" fontId="0" fillId="2" borderId="60" xfId="0" applyFill="1" applyBorder="1" applyAlignment="1">
      <alignment horizontal="left" wrapText="1"/>
    </xf>
    <xf numFmtId="2" fontId="0" fillId="2" borderId="18" xfId="0" applyNumberFormat="1" applyFill="1" applyBorder="1" applyAlignment="1">
      <alignment horizontal="left" wrapText="1"/>
    </xf>
    <xf numFmtId="0" fontId="12" fillId="2" borderId="0" xfId="0" applyFont="1" applyFill="1" applyAlignment="1">
      <alignment wrapText="1"/>
    </xf>
    <xf numFmtId="0" fontId="19" fillId="2" borderId="67" xfId="0" applyFont="1" applyFill="1" applyBorder="1" applyAlignment="1">
      <alignment horizontal="left" vertical="center" wrapText="1"/>
    </xf>
    <xf numFmtId="0" fontId="0" fillId="2" borderId="67" xfId="0" applyFill="1" applyBorder="1" applyAlignment="1">
      <alignment horizontal="left" vertical="top" wrapText="1"/>
    </xf>
    <xf numFmtId="0" fontId="0" fillId="2" borderId="67" xfId="0" applyFill="1" applyBorder="1" applyAlignment="1">
      <alignment horizontal="left"/>
    </xf>
    <xf numFmtId="0" fontId="19" fillId="2" borderId="64" xfId="0" applyFont="1" applyFill="1" applyBorder="1" applyAlignment="1">
      <alignment horizontal="left" vertical="center" wrapText="1"/>
    </xf>
    <xf numFmtId="2" fontId="8" fillId="2" borderId="67" xfId="0" applyNumberFormat="1" applyFont="1" applyFill="1" applyBorder="1" applyAlignment="1">
      <alignment horizontal="left"/>
    </xf>
    <xf numFmtId="0" fontId="8" fillId="2" borderId="66" xfId="0" applyFont="1" applyFill="1" applyBorder="1" applyAlignment="1">
      <alignment horizontal="left" vertical="top"/>
    </xf>
    <xf numFmtId="0" fontId="8" fillId="2" borderId="66" xfId="0" applyFont="1" applyFill="1" applyBorder="1" applyAlignment="1">
      <alignment horizontal="left" vertical="top" wrapText="1"/>
    </xf>
    <xf numFmtId="0" fontId="6" fillId="2" borderId="46" xfId="0" applyFont="1" applyFill="1" applyBorder="1" applyAlignment="1">
      <alignment horizontal="left" wrapText="1"/>
    </xf>
    <xf numFmtId="0" fontId="19" fillId="2" borderId="50" xfId="0" applyFont="1" applyFill="1" applyBorder="1" applyAlignment="1">
      <alignment horizontal="justify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wrapText="1"/>
    </xf>
    <xf numFmtId="0" fontId="0" fillId="2" borderId="32" xfId="0" applyFill="1" applyBorder="1" applyAlignment="1">
      <alignment horizontal="justify" vertical="center"/>
    </xf>
    <xf numFmtId="0" fontId="0" fillId="2" borderId="56" xfId="0" applyFill="1" applyBorder="1" applyAlignment="1">
      <alignment horizontal="justify" vertical="top" wrapText="1"/>
    </xf>
    <xf numFmtId="0" fontId="0" fillId="2" borderId="54" xfId="0" applyFill="1" applyBorder="1" applyAlignment="1">
      <alignment horizontal="justify" wrapText="1"/>
    </xf>
    <xf numFmtId="0" fontId="0" fillId="2" borderId="17" xfId="0" applyFill="1" applyBorder="1" applyAlignment="1">
      <alignment horizontal="left" vertical="center"/>
    </xf>
    <xf numFmtId="0" fontId="0" fillId="2" borderId="21" xfId="0" applyFill="1" applyBorder="1" applyAlignment="1">
      <alignment horizontal="left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/>
    </xf>
    <xf numFmtId="0" fontId="6" fillId="2" borderId="67" xfId="0" applyFont="1" applyFill="1" applyBorder="1" applyAlignment="1">
      <alignment horizontal="right"/>
    </xf>
    <xf numFmtId="0" fontId="6" fillId="2" borderId="19" xfId="0" applyFont="1" applyFill="1" applyBorder="1" applyAlignment="1">
      <alignment horizontal="right" vertical="center"/>
    </xf>
    <xf numFmtId="0" fontId="0" fillId="2" borderId="33" xfId="0" applyFill="1" applyBorder="1" applyAlignment="1">
      <alignment horizontal="right" vertical="center"/>
    </xf>
    <xf numFmtId="0" fontId="6" fillId="2" borderId="23" xfId="0" applyFont="1" applyFill="1" applyBorder="1" applyAlignment="1">
      <alignment horizontal="right"/>
    </xf>
    <xf numFmtId="49" fontId="6" fillId="2" borderId="23" xfId="0" applyNumberFormat="1" applyFont="1" applyFill="1" applyBorder="1" applyAlignment="1">
      <alignment horizontal="right"/>
    </xf>
    <xf numFmtId="49" fontId="6" fillId="2" borderId="19" xfId="0" applyNumberFormat="1" applyFont="1" applyFill="1" applyBorder="1" applyAlignment="1">
      <alignment horizontal="right" vertical="center"/>
    </xf>
    <xf numFmtId="0" fontId="0" fillId="2" borderId="28" xfId="0" applyFill="1" applyBorder="1" applyAlignment="1">
      <alignment horizontal="left" vertical="center" indent="2"/>
    </xf>
    <xf numFmtId="0" fontId="7" fillId="2" borderId="21" xfId="0" applyFont="1" applyFill="1" applyBorder="1" applyAlignment="1">
      <alignment horizontal="left"/>
    </xf>
    <xf numFmtId="0" fontId="8" fillId="2" borderId="4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left" vertical="center" indent="2"/>
    </xf>
    <xf numFmtId="0" fontId="6" fillId="2" borderId="44" xfId="0" applyFont="1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6" fillId="2" borderId="17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/>
    </xf>
    <xf numFmtId="0" fontId="6" fillId="2" borderId="24" xfId="0" applyFont="1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6" fillId="2" borderId="12" xfId="0" applyFont="1" applyFill="1" applyBorder="1" applyAlignment="1">
      <alignment horizontal="center" wrapText="1"/>
    </xf>
    <xf numFmtId="0" fontId="7" fillId="2" borderId="25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center"/>
    </xf>
    <xf numFmtId="0" fontId="0" fillId="2" borderId="61" xfId="0" applyFill="1" applyBorder="1" applyAlignment="1">
      <alignment horizontal="left" vertical="center" indent="2"/>
    </xf>
    <xf numFmtId="0" fontId="0" fillId="2" borderId="62" xfId="0" applyFill="1" applyBorder="1" applyAlignment="1">
      <alignment horizontal="left" vertical="center" indent="2"/>
    </xf>
    <xf numFmtId="0" fontId="0" fillId="2" borderId="63" xfId="0" applyFill="1" applyBorder="1" applyAlignment="1">
      <alignment horizontal="left" vertical="center" indent="2"/>
    </xf>
    <xf numFmtId="0" fontId="8" fillId="2" borderId="63" xfId="0" applyFont="1" applyFill="1" applyBorder="1" applyAlignment="1">
      <alignment horizontal="left" vertical="center" indent="2"/>
    </xf>
    <xf numFmtId="0" fontId="12" fillId="2" borderId="67" xfId="0" applyFont="1" applyFill="1" applyBorder="1" applyAlignment="1">
      <alignment horizontal="left"/>
    </xf>
    <xf numFmtId="0" fontId="6" fillId="2" borderId="65" xfId="0" applyFont="1" applyFill="1" applyBorder="1" applyAlignment="1">
      <alignment horizontal="left" vertical="top"/>
    </xf>
    <xf numFmtId="0" fontId="6" fillId="2" borderId="33" xfId="0" applyFont="1" applyFill="1" applyBorder="1" applyAlignment="1">
      <alignment horizontal="right" vertical="top"/>
    </xf>
    <xf numFmtId="0" fontId="0" fillId="2" borderId="33" xfId="0" applyFill="1" applyBorder="1" applyAlignment="1">
      <alignment horizontal="right" vertical="top"/>
    </xf>
    <xf numFmtId="0" fontId="0" fillId="2" borderId="65" xfId="0" applyFill="1" applyBorder="1" applyAlignment="1">
      <alignment horizontal="left" vertical="top"/>
    </xf>
    <xf numFmtId="0" fontId="7" fillId="2" borderId="67" xfId="0" applyFont="1" applyFill="1" applyBorder="1" applyAlignment="1">
      <alignment horizontal="left" vertical="top"/>
    </xf>
    <xf numFmtId="0" fontId="0" fillId="2" borderId="67" xfId="0" applyFill="1" applyBorder="1" applyAlignment="1">
      <alignment horizontal="right" vertical="top"/>
    </xf>
    <xf numFmtId="0" fontId="8" fillId="2" borderId="67" xfId="0" applyFont="1" applyFill="1" applyBorder="1" applyAlignment="1">
      <alignment horizontal="left" vertical="center" indent="2"/>
    </xf>
    <xf numFmtId="0" fontId="0" fillId="2" borderId="67" xfId="0" applyFill="1" applyBorder="1" applyAlignment="1">
      <alignment horizontal="right" vertical="center"/>
    </xf>
    <xf numFmtId="0" fontId="7" fillId="2" borderId="67" xfId="0" applyFont="1" applyFill="1" applyBorder="1" applyAlignment="1">
      <alignment horizontal="left"/>
    </xf>
    <xf numFmtId="0" fontId="8" fillId="2" borderId="67" xfId="0" applyFont="1" applyFill="1" applyBorder="1" applyAlignment="1">
      <alignment horizontal="left"/>
    </xf>
    <xf numFmtId="0" fontId="7" fillId="2" borderId="67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wrapText="1"/>
    </xf>
    <xf numFmtId="0" fontId="0" fillId="2" borderId="29" xfId="0" applyFill="1" applyBorder="1" applyAlignment="1">
      <alignment horizontal="left" indent="2"/>
    </xf>
    <xf numFmtId="0" fontId="7" fillId="2" borderId="29" xfId="0" applyFont="1" applyFill="1" applyBorder="1" applyAlignment="1">
      <alignment horizontal="left" indent="2"/>
    </xf>
    <xf numFmtId="0" fontId="12" fillId="2" borderId="67" xfId="0" applyFont="1" applyFill="1" applyBorder="1" applyAlignment="1">
      <alignment horizontal="left" vertical="top"/>
    </xf>
    <xf numFmtId="0" fontId="0" fillId="2" borderId="67" xfId="0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4" xfId="0" applyFill="1" applyBorder="1" applyAlignment="1">
      <alignment horizontal="left" vertical="center" indent="8"/>
    </xf>
    <xf numFmtId="0" fontId="0" fillId="2" borderId="5" xfId="0" applyFill="1" applyBorder="1" applyAlignment="1">
      <alignment horizontal="left" vertical="center" indent="8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23" xfId="0" applyNumberFormat="1" applyBorder="1" applyAlignment="1">
      <alignment horizontal="right"/>
    </xf>
    <xf numFmtId="49" fontId="0" fillId="0" borderId="19" xfId="0" applyNumberFormat="1" applyBorder="1" applyAlignment="1">
      <alignment horizontal="right" vertical="center"/>
    </xf>
    <xf numFmtId="0" fontId="4" fillId="0" borderId="28" xfId="0" applyFont="1" applyBorder="1" applyAlignment="1">
      <alignment horizontal="left" vertical="center" indent="2"/>
    </xf>
  </cellXfs>
  <cellStyles count="2">
    <cellStyle name="xl37" xfId="1" xr:uid="{A861CF29-C6F4-4214-862C-23D7650013C5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3"/>
  <sheetViews>
    <sheetView tabSelected="1" topLeftCell="A163" workbookViewId="0">
      <selection activeCell="G180" sqref="G180"/>
    </sheetView>
  </sheetViews>
  <sheetFormatPr defaultRowHeight="12.75" x14ac:dyDescent="0.2"/>
  <cols>
    <col min="1" max="1" width="9" customWidth="1"/>
    <col min="2" max="2" width="69.7109375" customWidth="1"/>
    <col min="3" max="3" width="11" customWidth="1"/>
    <col min="4" max="4" width="9.85546875" customWidth="1"/>
    <col min="5" max="5" width="10.140625" customWidth="1"/>
    <col min="6" max="6" width="8.5703125" customWidth="1"/>
    <col min="7" max="7" width="8.42578125" customWidth="1"/>
  </cols>
  <sheetData>
    <row r="1" spans="1:8" ht="15.75" x14ac:dyDescent="0.2">
      <c r="A1" s="26" t="s">
        <v>80</v>
      </c>
    </row>
    <row r="3" spans="1:8" x14ac:dyDescent="0.2">
      <c r="A3" s="178" t="s">
        <v>0</v>
      </c>
      <c r="B3" s="180" t="s">
        <v>11</v>
      </c>
      <c r="C3" s="182" t="s">
        <v>21</v>
      </c>
      <c r="D3" s="184" t="s">
        <v>25</v>
      </c>
      <c r="E3" s="185"/>
      <c r="F3" s="185"/>
      <c r="G3" s="186"/>
    </row>
    <row r="4" spans="1:8" ht="102.75" thickBot="1" x14ac:dyDescent="0.3">
      <c r="A4" s="179"/>
      <c r="B4" s="181"/>
      <c r="C4" s="183"/>
      <c r="D4" s="1" t="s">
        <v>26</v>
      </c>
      <c r="E4" s="1" t="s">
        <v>27</v>
      </c>
      <c r="F4" s="2" t="s">
        <v>28</v>
      </c>
      <c r="G4" s="1" t="s">
        <v>29</v>
      </c>
    </row>
    <row r="5" spans="1:8" ht="24.75" thickBot="1" x14ac:dyDescent="0.25">
      <c r="A5" s="3" t="s">
        <v>1</v>
      </c>
      <c r="B5" s="82" t="s">
        <v>81</v>
      </c>
      <c r="C5" s="22"/>
      <c r="D5" s="22"/>
      <c r="E5" s="22"/>
      <c r="F5" s="22"/>
      <c r="G5" s="31">
        <f>(G6+G7+G8+G9+G10+G11+G12+G13+G14+G15)/10*100</f>
        <v>99.728449820788526</v>
      </c>
      <c r="H5" s="176">
        <v>45</v>
      </c>
    </row>
    <row r="6" spans="1:8" ht="47.25" customHeight="1" thickBot="1" x14ac:dyDescent="0.25">
      <c r="A6" s="5" t="s">
        <v>2</v>
      </c>
      <c r="B6" s="83" t="s">
        <v>12</v>
      </c>
      <c r="C6" s="129" t="s">
        <v>22</v>
      </c>
      <c r="D6" s="24">
        <v>0</v>
      </c>
      <c r="E6" s="24">
        <v>0</v>
      </c>
      <c r="F6" s="24">
        <v>0</v>
      </c>
      <c r="G6" s="24">
        <v>1</v>
      </c>
      <c r="H6" s="21"/>
    </row>
    <row r="7" spans="1:8" ht="26.25" customHeight="1" thickBot="1" x14ac:dyDescent="0.25">
      <c r="A7" s="5" t="s">
        <v>3</v>
      </c>
      <c r="B7" s="84" t="s">
        <v>13</v>
      </c>
      <c r="C7" s="129" t="s">
        <v>22</v>
      </c>
      <c r="D7" s="24">
        <v>0</v>
      </c>
      <c r="E7" s="24">
        <v>0</v>
      </c>
      <c r="F7" s="24">
        <v>0</v>
      </c>
      <c r="G7" s="24">
        <v>1</v>
      </c>
      <c r="H7" s="21"/>
    </row>
    <row r="8" spans="1:8" ht="25.5" thickBot="1" x14ac:dyDescent="0.3">
      <c r="A8" s="7" t="s">
        <v>4</v>
      </c>
      <c r="B8" s="85" t="s">
        <v>14</v>
      </c>
      <c r="C8" s="130" t="s">
        <v>22</v>
      </c>
      <c r="D8" s="25">
        <v>31</v>
      </c>
      <c r="E8" s="25">
        <v>29</v>
      </c>
      <c r="F8" s="25">
        <v>-2</v>
      </c>
      <c r="G8" s="24">
        <f t="shared" ref="G8:G15" si="0">E8/D8</f>
        <v>0.93548387096774188</v>
      </c>
      <c r="H8" s="21"/>
    </row>
    <row r="9" spans="1:8" ht="15.75" thickBot="1" x14ac:dyDescent="0.3">
      <c r="A9" s="7" t="s">
        <v>5</v>
      </c>
      <c r="B9" s="86" t="s">
        <v>15</v>
      </c>
      <c r="C9" s="131" t="s">
        <v>23</v>
      </c>
      <c r="D9" s="25">
        <v>100</v>
      </c>
      <c r="E9" s="25">
        <v>100</v>
      </c>
      <c r="F9" s="25">
        <v>0</v>
      </c>
      <c r="G9" s="24">
        <f t="shared" si="0"/>
        <v>1</v>
      </c>
      <c r="H9" s="21"/>
    </row>
    <row r="10" spans="1:8" ht="36" x14ac:dyDescent="0.2">
      <c r="A10" s="5" t="s">
        <v>6</v>
      </c>
      <c r="B10" s="83" t="s">
        <v>16</v>
      </c>
      <c r="C10" s="132" t="s">
        <v>23</v>
      </c>
      <c r="D10" s="24">
        <v>100</v>
      </c>
      <c r="E10" s="24">
        <v>100</v>
      </c>
      <c r="F10" s="24">
        <v>0</v>
      </c>
      <c r="G10" s="24">
        <f t="shared" si="0"/>
        <v>1</v>
      </c>
      <c r="H10" s="21"/>
    </row>
    <row r="11" spans="1:8" ht="24" x14ac:dyDescent="0.2">
      <c r="A11" s="5" t="s">
        <v>7</v>
      </c>
      <c r="B11" s="83" t="s">
        <v>17</v>
      </c>
      <c r="C11" s="132" t="s">
        <v>23</v>
      </c>
      <c r="D11" s="24">
        <v>90</v>
      </c>
      <c r="E11" s="24">
        <v>91</v>
      </c>
      <c r="F11" s="24">
        <v>1</v>
      </c>
      <c r="G11" s="24">
        <f t="shared" si="0"/>
        <v>1.0111111111111111</v>
      </c>
      <c r="H11" s="21"/>
    </row>
    <row r="12" spans="1:8" ht="15" x14ac:dyDescent="0.2">
      <c r="A12" s="5" t="s">
        <v>8</v>
      </c>
      <c r="B12" s="87" t="s">
        <v>18</v>
      </c>
      <c r="C12" s="132" t="s">
        <v>23</v>
      </c>
      <c r="D12" s="24">
        <v>100</v>
      </c>
      <c r="E12" s="24">
        <v>100</v>
      </c>
      <c r="F12" s="24">
        <v>0</v>
      </c>
      <c r="G12" s="24">
        <f t="shared" si="0"/>
        <v>1</v>
      </c>
      <c r="H12" s="21"/>
    </row>
    <row r="13" spans="1:8" ht="24.75" thickBot="1" x14ac:dyDescent="0.25">
      <c r="A13" s="5" t="s">
        <v>9</v>
      </c>
      <c r="B13" s="83" t="s">
        <v>19</v>
      </c>
      <c r="C13" s="132" t="s">
        <v>23</v>
      </c>
      <c r="D13" s="24">
        <v>100</v>
      </c>
      <c r="E13" s="24">
        <v>100</v>
      </c>
      <c r="F13" s="24">
        <v>0</v>
      </c>
      <c r="G13" s="24">
        <f t="shared" si="0"/>
        <v>1</v>
      </c>
      <c r="H13" s="21"/>
    </row>
    <row r="14" spans="1:8" ht="15.75" thickBot="1" x14ac:dyDescent="0.3">
      <c r="A14" s="7" t="s">
        <v>10</v>
      </c>
      <c r="B14" s="86" t="s">
        <v>20</v>
      </c>
      <c r="C14" s="131" t="s">
        <v>23</v>
      </c>
      <c r="D14" s="25">
        <v>100</v>
      </c>
      <c r="E14" s="25">
        <v>100</v>
      </c>
      <c r="F14" s="25">
        <v>0</v>
      </c>
      <c r="G14" s="24">
        <f t="shared" si="0"/>
        <v>1</v>
      </c>
      <c r="H14" s="21"/>
    </row>
    <row r="15" spans="1:8" ht="64.5" thickBot="1" x14ac:dyDescent="0.25">
      <c r="A15" s="62" t="s">
        <v>218</v>
      </c>
      <c r="B15" s="88" t="s">
        <v>70</v>
      </c>
      <c r="C15" s="133" t="s">
        <v>71</v>
      </c>
      <c r="D15" s="79">
        <v>40</v>
      </c>
      <c r="E15" s="134">
        <v>41.05</v>
      </c>
      <c r="F15" s="30" t="s">
        <v>173</v>
      </c>
      <c r="G15" s="24">
        <f t="shared" si="0"/>
        <v>1.0262499999999999</v>
      </c>
      <c r="H15" s="21"/>
    </row>
    <row r="16" spans="1:8" ht="24.75" thickBot="1" x14ac:dyDescent="0.25">
      <c r="A16" s="19" t="s">
        <v>248</v>
      </c>
      <c r="B16" s="82" t="s">
        <v>82</v>
      </c>
      <c r="C16" s="22"/>
      <c r="D16" s="73"/>
      <c r="E16" s="22"/>
      <c r="F16" s="12"/>
      <c r="G16" s="32">
        <f>(G17+G18+G19+G20+G21)/5*100</f>
        <v>136.73001783494306</v>
      </c>
      <c r="H16" s="177">
        <v>45</v>
      </c>
    </row>
    <row r="17" spans="1:8" ht="24.75" thickBot="1" x14ac:dyDescent="0.25">
      <c r="A17" s="19" t="s">
        <v>224</v>
      </c>
      <c r="B17" s="89" t="s">
        <v>96</v>
      </c>
      <c r="C17" s="129" t="s">
        <v>33</v>
      </c>
      <c r="D17" s="135">
        <v>626.70000000000005</v>
      </c>
      <c r="E17" s="135">
        <v>618.29999999999995</v>
      </c>
      <c r="F17" s="28">
        <f>E17-D17</f>
        <v>-8.4000000000000909</v>
      </c>
      <c r="G17" s="24">
        <f t="shared" ref="G17:G21" si="1">E17/D17</f>
        <v>0.98659645763523207</v>
      </c>
    </row>
    <row r="18" spans="1:8" ht="15.75" thickBot="1" x14ac:dyDescent="0.25">
      <c r="A18" s="19" t="s">
        <v>72</v>
      </c>
      <c r="B18" s="87" t="s">
        <v>30</v>
      </c>
      <c r="C18" s="129" t="s">
        <v>33</v>
      </c>
      <c r="D18" s="135">
        <v>88.35</v>
      </c>
      <c r="E18" s="135">
        <v>226.9</v>
      </c>
      <c r="F18" s="28">
        <f>E18-D18</f>
        <v>138.55000000000001</v>
      </c>
      <c r="G18" s="24">
        <f t="shared" si="1"/>
        <v>2.5681946802490097</v>
      </c>
    </row>
    <row r="19" spans="1:8" ht="24.75" thickBot="1" x14ac:dyDescent="0.25">
      <c r="A19" s="19" t="s">
        <v>225</v>
      </c>
      <c r="B19" s="83" t="s">
        <v>31</v>
      </c>
      <c r="C19" s="129" t="s">
        <v>33</v>
      </c>
      <c r="D19" s="135">
        <v>2815.4</v>
      </c>
      <c r="E19" s="135">
        <v>2582.4</v>
      </c>
      <c r="F19" s="28">
        <f t="shared" ref="F19:F21" si="2">E19-D19</f>
        <v>-233</v>
      </c>
      <c r="G19" s="24">
        <f t="shared" si="1"/>
        <v>0.91724088939404702</v>
      </c>
    </row>
    <row r="20" spans="1:8" ht="42" customHeight="1" thickBot="1" x14ac:dyDescent="0.25">
      <c r="A20" s="19" t="s">
        <v>73</v>
      </c>
      <c r="B20" s="84" t="s">
        <v>32</v>
      </c>
      <c r="C20" s="129" t="s">
        <v>33</v>
      </c>
      <c r="D20" s="135">
        <v>327.60000000000002</v>
      </c>
      <c r="E20" s="24">
        <v>447</v>
      </c>
      <c r="F20" s="28">
        <f t="shared" si="2"/>
        <v>119.39999999999998</v>
      </c>
      <c r="G20" s="24">
        <f t="shared" si="1"/>
        <v>1.3644688644688643</v>
      </c>
    </row>
    <row r="21" spans="1:8" ht="24.75" thickBot="1" x14ac:dyDescent="0.25">
      <c r="A21" s="19" t="s">
        <v>74</v>
      </c>
      <c r="B21" s="83" t="s">
        <v>35</v>
      </c>
      <c r="C21" s="132" t="s">
        <v>34</v>
      </c>
      <c r="D21" s="24">
        <v>170</v>
      </c>
      <c r="E21" s="136">
        <v>170</v>
      </c>
      <c r="F21" s="28">
        <f t="shared" si="2"/>
        <v>0</v>
      </c>
      <c r="G21" s="24">
        <f t="shared" si="1"/>
        <v>1</v>
      </c>
    </row>
    <row r="22" spans="1:8" ht="24.75" thickBot="1" x14ac:dyDescent="0.25">
      <c r="A22" s="64" t="s">
        <v>250</v>
      </c>
      <c r="B22" s="90" t="s">
        <v>405</v>
      </c>
      <c r="C22" s="13"/>
      <c r="D22" s="14"/>
      <c r="E22" s="12"/>
      <c r="F22" s="15"/>
      <c r="G22" s="32">
        <f>(G23+G24+G25+G26+G27+G28+G29+G30+G31+G32+G33+G34+G35+G36+G37+G38+G39+G40+G41+G42)/20*100</f>
        <v>80.245127888797668</v>
      </c>
      <c r="H22" s="177">
        <v>36</v>
      </c>
    </row>
    <row r="23" spans="1:8" ht="26.25" thickBot="1" x14ac:dyDescent="0.25">
      <c r="A23" s="19" t="s">
        <v>251</v>
      </c>
      <c r="B23" s="91" t="s">
        <v>121</v>
      </c>
      <c r="C23" s="132" t="str">
        <f t="shared" ref="C23:C30" si="3">$C$20</f>
        <v>тыс. руб.</v>
      </c>
      <c r="D23" s="135">
        <v>4779.3</v>
      </c>
      <c r="E23" s="135">
        <v>4766.3</v>
      </c>
      <c r="F23" s="28">
        <f t="shared" ref="F23:F42" si="4">E23-D23</f>
        <v>-13</v>
      </c>
      <c r="G23" s="24">
        <f t="shared" ref="G23:G42" si="5">E23/D23</f>
        <v>0.99727993639235868</v>
      </c>
    </row>
    <row r="24" spans="1:8" ht="39" thickBot="1" x14ac:dyDescent="0.25">
      <c r="A24" s="19" t="s">
        <v>252</v>
      </c>
      <c r="B24" s="92" t="s">
        <v>122</v>
      </c>
      <c r="C24" s="132" t="str">
        <f t="shared" si="3"/>
        <v>тыс. руб.</v>
      </c>
      <c r="D24" s="135">
        <v>4296.2</v>
      </c>
      <c r="E24" s="135">
        <v>4289.6000000000004</v>
      </c>
      <c r="F24" s="28">
        <f t="shared" si="4"/>
        <v>-6.5999999999994543</v>
      </c>
      <c r="G24" s="24">
        <f t="shared" si="5"/>
        <v>0.99846375867045312</v>
      </c>
    </row>
    <row r="25" spans="1:8" ht="26.25" thickBot="1" x14ac:dyDescent="0.25">
      <c r="A25" s="19" t="s">
        <v>253</v>
      </c>
      <c r="B25" s="92" t="s">
        <v>123</v>
      </c>
      <c r="C25" s="132" t="str">
        <f t="shared" si="3"/>
        <v>тыс. руб.</v>
      </c>
      <c r="D25" s="135">
        <v>479.1</v>
      </c>
      <c r="E25" s="135">
        <v>476.6</v>
      </c>
      <c r="F25" s="28">
        <f t="shared" si="4"/>
        <v>-2.5</v>
      </c>
      <c r="G25" s="24">
        <f t="shared" si="5"/>
        <v>0.99478188269672307</v>
      </c>
    </row>
    <row r="26" spans="1:8" ht="15.75" thickBot="1" x14ac:dyDescent="0.25">
      <c r="A26" s="19" t="s">
        <v>249</v>
      </c>
      <c r="B26" s="92" t="s">
        <v>124</v>
      </c>
      <c r="C26" s="132" t="str">
        <f t="shared" si="3"/>
        <v>тыс. руб.</v>
      </c>
      <c r="D26" s="24">
        <v>4</v>
      </c>
      <c r="E26" s="135">
        <v>0.1</v>
      </c>
      <c r="F26" s="28">
        <f t="shared" si="4"/>
        <v>-3.9</v>
      </c>
      <c r="G26" s="24">
        <f t="shared" si="5"/>
        <v>2.5000000000000001E-2</v>
      </c>
    </row>
    <row r="27" spans="1:8" ht="39" thickBot="1" x14ac:dyDescent="0.25">
      <c r="A27" s="19" t="s">
        <v>254</v>
      </c>
      <c r="B27" s="91" t="s">
        <v>125</v>
      </c>
      <c r="C27" s="132" t="str">
        <f t="shared" si="3"/>
        <v>тыс. руб.</v>
      </c>
      <c r="D27" s="135">
        <v>10028.700000000001</v>
      </c>
      <c r="E27" s="135">
        <v>10028.700000000001</v>
      </c>
      <c r="F27" s="28">
        <f t="shared" si="4"/>
        <v>0</v>
      </c>
      <c r="G27" s="24">
        <f t="shared" si="5"/>
        <v>1</v>
      </c>
    </row>
    <row r="28" spans="1:8" ht="15.75" thickBot="1" x14ac:dyDescent="0.25">
      <c r="A28" s="19" t="s">
        <v>255</v>
      </c>
      <c r="B28" s="92" t="s">
        <v>126</v>
      </c>
      <c r="C28" s="132" t="str">
        <f t="shared" si="3"/>
        <v>тыс. руб.</v>
      </c>
      <c r="D28" s="135">
        <v>10028.700000000001</v>
      </c>
      <c r="E28" s="135">
        <v>10028.700000000001</v>
      </c>
      <c r="F28" s="28">
        <f t="shared" si="4"/>
        <v>0</v>
      </c>
      <c r="G28" s="24">
        <f t="shared" si="5"/>
        <v>1</v>
      </c>
    </row>
    <row r="29" spans="1:8" ht="26.25" thickBot="1" x14ac:dyDescent="0.3">
      <c r="A29" s="18" t="s">
        <v>256</v>
      </c>
      <c r="B29" s="91" t="s">
        <v>127</v>
      </c>
      <c r="C29" s="131" t="str">
        <f t="shared" si="3"/>
        <v>тыс. руб.</v>
      </c>
      <c r="D29" s="137">
        <v>13063.2</v>
      </c>
      <c r="E29" s="137">
        <v>13063.2</v>
      </c>
      <c r="F29" s="28">
        <f t="shared" si="4"/>
        <v>0</v>
      </c>
      <c r="G29" s="24">
        <f t="shared" si="5"/>
        <v>1</v>
      </c>
    </row>
    <row r="30" spans="1:8" ht="15.75" thickBot="1" x14ac:dyDescent="0.25">
      <c r="A30" s="19" t="s">
        <v>257</v>
      </c>
      <c r="B30" s="92" t="s">
        <v>126</v>
      </c>
      <c r="C30" s="132" t="str">
        <f t="shared" si="3"/>
        <v>тыс. руб.</v>
      </c>
      <c r="D30" s="135">
        <v>13063.2</v>
      </c>
      <c r="E30" s="135">
        <v>13063.2</v>
      </c>
      <c r="F30" s="28">
        <f t="shared" si="4"/>
        <v>0</v>
      </c>
      <c r="G30" s="24">
        <f t="shared" si="5"/>
        <v>1</v>
      </c>
    </row>
    <row r="31" spans="1:8" ht="26.25" thickBot="1" x14ac:dyDescent="0.25">
      <c r="A31" s="42" t="s">
        <v>258</v>
      </c>
      <c r="B31" s="91" t="s">
        <v>128</v>
      </c>
      <c r="C31" s="131" t="s">
        <v>78</v>
      </c>
      <c r="D31" s="25">
        <v>800</v>
      </c>
      <c r="E31" s="137">
        <v>91.8</v>
      </c>
      <c r="F31" s="28">
        <f t="shared" si="4"/>
        <v>-708.2</v>
      </c>
      <c r="G31" s="24">
        <f t="shared" si="5"/>
        <v>0.11474999999999999</v>
      </c>
    </row>
    <row r="32" spans="1:8" ht="15.75" thickBot="1" x14ac:dyDescent="0.25">
      <c r="A32" s="19" t="s">
        <v>259</v>
      </c>
      <c r="B32" s="92" t="s">
        <v>131</v>
      </c>
      <c r="C32" s="132" t="s">
        <v>78</v>
      </c>
      <c r="D32" s="24">
        <v>800</v>
      </c>
      <c r="E32" s="135">
        <v>91.8</v>
      </c>
      <c r="F32" s="28">
        <f t="shared" si="4"/>
        <v>-708.2</v>
      </c>
      <c r="G32" s="24">
        <f t="shared" si="5"/>
        <v>0.11474999999999999</v>
      </c>
    </row>
    <row r="33" spans="1:8" ht="26.25" thickBot="1" x14ac:dyDescent="0.25">
      <c r="A33" s="65">
        <v>45599</v>
      </c>
      <c r="B33" s="91" t="s">
        <v>132</v>
      </c>
      <c r="C33" s="132" t="s">
        <v>78</v>
      </c>
      <c r="D33" s="135">
        <v>112.1</v>
      </c>
      <c r="E33" s="135">
        <v>112.1</v>
      </c>
      <c r="F33" s="28">
        <f t="shared" si="4"/>
        <v>0</v>
      </c>
      <c r="G33" s="24">
        <f t="shared" si="5"/>
        <v>1</v>
      </c>
    </row>
    <row r="34" spans="1:8" ht="39" thickBot="1" x14ac:dyDescent="0.3">
      <c r="A34" s="18" t="s">
        <v>260</v>
      </c>
      <c r="B34" s="92" t="s">
        <v>122</v>
      </c>
      <c r="C34" s="131" t="s">
        <v>78</v>
      </c>
      <c r="D34" s="137">
        <v>110.6</v>
      </c>
      <c r="E34" s="137">
        <v>110.6</v>
      </c>
      <c r="F34" s="28">
        <f t="shared" si="4"/>
        <v>0</v>
      </c>
      <c r="G34" s="24">
        <f t="shared" si="5"/>
        <v>1</v>
      </c>
    </row>
    <row r="35" spans="1:8" ht="26.25" thickBot="1" x14ac:dyDescent="0.3">
      <c r="A35" s="18" t="s">
        <v>261</v>
      </c>
      <c r="B35" s="92" t="s">
        <v>123</v>
      </c>
      <c r="C35" s="131" t="s">
        <v>78</v>
      </c>
      <c r="D35" s="138" t="s">
        <v>174</v>
      </c>
      <c r="E35" s="138" t="s">
        <v>174</v>
      </c>
      <c r="F35" s="28">
        <f t="shared" si="4"/>
        <v>0</v>
      </c>
      <c r="G35" s="24">
        <f t="shared" si="5"/>
        <v>1</v>
      </c>
    </row>
    <row r="36" spans="1:8" ht="26.25" thickBot="1" x14ac:dyDescent="0.25">
      <c r="A36" s="19" t="s">
        <v>262</v>
      </c>
      <c r="B36" s="91" t="s">
        <v>129</v>
      </c>
      <c r="C36" s="132" t="s">
        <v>78</v>
      </c>
      <c r="D36" s="24">
        <v>50</v>
      </c>
      <c r="E36" s="139" t="s">
        <v>175</v>
      </c>
      <c r="F36" s="28">
        <f t="shared" si="4"/>
        <v>-29.9</v>
      </c>
      <c r="G36" s="24">
        <f t="shared" si="5"/>
        <v>0.40200000000000002</v>
      </c>
    </row>
    <row r="37" spans="1:8" ht="15.75" thickBot="1" x14ac:dyDescent="0.25">
      <c r="A37" s="19" t="s">
        <v>263</v>
      </c>
      <c r="B37" s="92" t="s">
        <v>124</v>
      </c>
      <c r="C37" s="132" t="s">
        <v>78</v>
      </c>
      <c r="D37" s="24">
        <v>50</v>
      </c>
      <c r="E37" s="139" t="s">
        <v>175</v>
      </c>
      <c r="F37" s="28">
        <f t="shared" si="4"/>
        <v>-29.9</v>
      </c>
      <c r="G37" s="24">
        <f t="shared" si="5"/>
        <v>0.40200000000000002</v>
      </c>
    </row>
    <row r="38" spans="1:8" ht="26.25" thickBot="1" x14ac:dyDescent="0.25">
      <c r="A38" s="19" t="s">
        <v>264</v>
      </c>
      <c r="B38" s="91" t="s">
        <v>133</v>
      </c>
      <c r="C38" s="132" t="s">
        <v>78</v>
      </c>
      <c r="D38" s="135">
        <v>6003.6</v>
      </c>
      <c r="E38" s="135">
        <v>6003.6</v>
      </c>
      <c r="F38" s="28">
        <f t="shared" si="4"/>
        <v>0</v>
      </c>
      <c r="G38" s="24">
        <f t="shared" si="5"/>
        <v>1</v>
      </c>
    </row>
    <row r="39" spans="1:8" ht="39" thickBot="1" x14ac:dyDescent="0.25">
      <c r="A39" s="19" t="s">
        <v>265</v>
      </c>
      <c r="B39" s="92" t="s">
        <v>122</v>
      </c>
      <c r="C39" s="132" t="s">
        <v>78</v>
      </c>
      <c r="D39" s="135">
        <v>2535.6999999999998</v>
      </c>
      <c r="E39" s="135">
        <v>2535.6999999999998</v>
      </c>
      <c r="F39" s="28">
        <f t="shared" si="4"/>
        <v>0</v>
      </c>
      <c r="G39" s="24">
        <f t="shared" si="5"/>
        <v>1</v>
      </c>
    </row>
    <row r="40" spans="1:8" ht="15.75" thickBot="1" x14ac:dyDescent="0.25">
      <c r="A40" s="19" t="s">
        <v>266</v>
      </c>
      <c r="B40" s="92" t="s">
        <v>126</v>
      </c>
      <c r="C40" s="140" t="s">
        <v>78</v>
      </c>
      <c r="D40" s="135">
        <v>3467.9</v>
      </c>
      <c r="E40" s="135">
        <v>3467.9</v>
      </c>
      <c r="F40" s="28">
        <f t="shared" si="4"/>
        <v>0</v>
      </c>
      <c r="G40" s="24">
        <f t="shared" si="5"/>
        <v>1</v>
      </c>
    </row>
    <row r="41" spans="1:8" ht="15.75" thickBot="1" x14ac:dyDescent="0.25">
      <c r="A41" s="19" t="s">
        <v>267</v>
      </c>
      <c r="B41" s="91" t="s">
        <v>130</v>
      </c>
      <c r="C41" s="132" t="s">
        <v>78</v>
      </c>
      <c r="D41" s="24">
        <v>2157</v>
      </c>
      <c r="E41" s="24">
        <v>2157</v>
      </c>
      <c r="F41" s="28">
        <f t="shared" si="4"/>
        <v>0</v>
      </c>
      <c r="G41" s="24">
        <f t="shared" si="5"/>
        <v>1</v>
      </c>
    </row>
    <row r="42" spans="1:8" ht="15.75" thickBot="1" x14ac:dyDescent="0.25">
      <c r="A42" s="19" t="s">
        <v>268</v>
      </c>
      <c r="B42" s="93" t="s">
        <v>126</v>
      </c>
      <c r="C42" s="140" t="s">
        <v>78</v>
      </c>
      <c r="D42" s="24">
        <v>2157</v>
      </c>
      <c r="E42" s="24">
        <v>2157</v>
      </c>
      <c r="F42" s="28">
        <f t="shared" si="4"/>
        <v>0</v>
      </c>
      <c r="G42" s="24">
        <f t="shared" si="5"/>
        <v>1</v>
      </c>
    </row>
    <row r="43" spans="1:8" ht="16.5" thickBot="1" x14ac:dyDescent="0.3">
      <c r="A43" s="66" t="s">
        <v>269</v>
      </c>
      <c r="B43" s="94" t="s">
        <v>83</v>
      </c>
      <c r="C43" s="22"/>
      <c r="D43" s="73"/>
      <c r="E43" s="73"/>
      <c r="F43" s="12"/>
      <c r="G43" s="33">
        <f>(G44+G45+G46+G47+G48+G49+G50+G51+G52+G53+G54+G55+G56+G57+G58)/15*100</f>
        <v>109.43370684097118</v>
      </c>
      <c r="H43" s="177">
        <v>45</v>
      </c>
    </row>
    <row r="44" spans="1:8" ht="26.25" thickBot="1" x14ac:dyDescent="0.25">
      <c r="A44" s="19" t="s">
        <v>270</v>
      </c>
      <c r="B44" s="95" t="s">
        <v>111</v>
      </c>
      <c r="C44" s="129" t="s">
        <v>43</v>
      </c>
      <c r="D44" s="24">
        <v>42041</v>
      </c>
      <c r="E44" s="24">
        <v>53382</v>
      </c>
      <c r="F44" s="28">
        <f t="shared" ref="F44:F58" si="6">E44-D44</f>
        <v>11341</v>
      </c>
      <c r="G44" s="24">
        <f t="shared" ref="G44:G58" si="7">E44/D44</f>
        <v>1.2697604719202684</v>
      </c>
    </row>
    <row r="45" spans="1:8" ht="26.25" thickBot="1" x14ac:dyDescent="0.25">
      <c r="A45" s="19" t="s">
        <v>271</v>
      </c>
      <c r="B45" s="95" t="s">
        <v>112</v>
      </c>
      <c r="C45" s="129" t="s">
        <v>43</v>
      </c>
      <c r="D45" s="24">
        <v>9184</v>
      </c>
      <c r="E45" s="24">
        <v>9868</v>
      </c>
      <c r="F45" s="28">
        <f t="shared" si="6"/>
        <v>684</v>
      </c>
      <c r="G45" s="24">
        <f t="shared" si="7"/>
        <v>1.0744773519163764</v>
      </c>
    </row>
    <row r="46" spans="1:8" ht="15.75" thickBot="1" x14ac:dyDescent="0.3">
      <c r="A46" s="18" t="s">
        <v>272</v>
      </c>
      <c r="B46" s="86" t="s">
        <v>36</v>
      </c>
      <c r="C46" s="130" t="s">
        <v>43</v>
      </c>
      <c r="D46" s="25">
        <v>1358</v>
      </c>
      <c r="E46" s="25">
        <v>1358</v>
      </c>
      <c r="F46" s="28">
        <f t="shared" si="6"/>
        <v>0</v>
      </c>
      <c r="G46" s="24">
        <f t="shared" si="7"/>
        <v>1</v>
      </c>
    </row>
    <row r="47" spans="1:8" ht="15.75" thickBot="1" x14ac:dyDescent="0.3">
      <c r="A47" s="18" t="s">
        <v>273</v>
      </c>
      <c r="B47" s="96" t="s">
        <v>118</v>
      </c>
      <c r="C47" s="130" t="s">
        <v>43</v>
      </c>
      <c r="D47" s="25">
        <v>108903</v>
      </c>
      <c r="E47" s="25">
        <v>133534</v>
      </c>
      <c r="F47" s="28">
        <f t="shared" si="6"/>
        <v>24631</v>
      </c>
      <c r="G47" s="24">
        <f t="shared" si="7"/>
        <v>1.2261737509526827</v>
      </c>
    </row>
    <row r="48" spans="1:8" ht="15.75" thickBot="1" x14ac:dyDescent="0.3">
      <c r="A48" s="18" t="s">
        <v>274</v>
      </c>
      <c r="B48" s="86" t="s">
        <v>37</v>
      </c>
      <c r="C48" s="141" t="s">
        <v>119</v>
      </c>
      <c r="D48" s="25">
        <v>234236</v>
      </c>
      <c r="E48" s="25">
        <v>236000</v>
      </c>
      <c r="F48" s="28">
        <f t="shared" si="6"/>
        <v>1764</v>
      </c>
      <c r="G48" s="24">
        <f t="shared" si="7"/>
        <v>1.0075308663057772</v>
      </c>
    </row>
    <row r="49" spans="1:8" ht="15.75" thickBot="1" x14ac:dyDescent="0.25">
      <c r="A49" s="19" t="s">
        <v>275</v>
      </c>
      <c r="B49" s="97" t="s">
        <v>120</v>
      </c>
      <c r="C49" s="142" t="s">
        <v>119</v>
      </c>
      <c r="D49" s="24">
        <v>3050</v>
      </c>
      <c r="E49" s="24">
        <v>3121</v>
      </c>
      <c r="F49" s="28">
        <f t="shared" si="6"/>
        <v>71</v>
      </c>
      <c r="G49" s="24">
        <f t="shared" si="7"/>
        <v>1.0232786885245901</v>
      </c>
    </row>
    <row r="50" spans="1:8" ht="15.75" thickBot="1" x14ac:dyDescent="0.25">
      <c r="A50" s="20" t="s">
        <v>276</v>
      </c>
      <c r="B50" s="87" t="s">
        <v>38</v>
      </c>
      <c r="C50" s="129" t="s">
        <v>44</v>
      </c>
      <c r="D50" s="139" t="s">
        <v>176</v>
      </c>
      <c r="E50" s="24">
        <v>8</v>
      </c>
      <c r="F50" s="28">
        <f t="shared" si="6"/>
        <v>0.20000000000000018</v>
      </c>
      <c r="G50" s="24">
        <f t="shared" si="7"/>
        <v>1.0256410256410258</v>
      </c>
    </row>
    <row r="51" spans="1:8" ht="15.75" thickBot="1" x14ac:dyDescent="0.3">
      <c r="A51" s="18" t="s">
        <v>196</v>
      </c>
      <c r="B51" s="86" t="s">
        <v>39</v>
      </c>
      <c r="C51" s="130" t="s">
        <v>22</v>
      </c>
      <c r="D51" s="25">
        <v>18</v>
      </c>
      <c r="E51" s="25">
        <v>24</v>
      </c>
      <c r="F51" s="28">
        <f t="shared" si="6"/>
        <v>6</v>
      </c>
      <c r="G51" s="24">
        <f t="shared" si="7"/>
        <v>1.3333333333333333</v>
      </c>
    </row>
    <row r="52" spans="1:8" ht="15.75" thickBot="1" x14ac:dyDescent="0.3">
      <c r="A52" s="18" t="s">
        <v>277</v>
      </c>
      <c r="B52" s="86" t="s">
        <v>40</v>
      </c>
      <c r="C52" s="141" t="s">
        <v>113</v>
      </c>
      <c r="D52" s="25">
        <v>6000</v>
      </c>
      <c r="E52" s="25">
        <v>6265</v>
      </c>
      <c r="F52" s="28">
        <f t="shared" si="6"/>
        <v>265</v>
      </c>
      <c r="G52" s="24">
        <f t="shared" si="7"/>
        <v>1.0441666666666667</v>
      </c>
    </row>
    <row r="53" spans="1:8" ht="15.75" thickBot="1" x14ac:dyDescent="0.3">
      <c r="A53" s="18" t="s">
        <v>278</v>
      </c>
      <c r="B53" s="86" t="s">
        <v>41</v>
      </c>
      <c r="C53" s="130" t="s">
        <v>22</v>
      </c>
      <c r="D53" s="25">
        <v>420</v>
      </c>
      <c r="E53" s="25">
        <v>449</v>
      </c>
      <c r="F53" s="28">
        <f t="shared" si="6"/>
        <v>29</v>
      </c>
      <c r="G53" s="24">
        <f t="shared" si="7"/>
        <v>1.069047619047619</v>
      </c>
    </row>
    <row r="54" spans="1:8" ht="15.75" thickBot="1" x14ac:dyDescent="0.25">
      <c r="A54" s="19" t="s">
        <v>279</v>
      </c>
      <c r="B54" s="87" t="s">
        <v>42</v>
      </c>
      <c r="C54" s="129" t="s">
        <v>22</v>
      </c>
      <c r="D54" s="24">
        <v>2</v>
      </c>
      <c r="E54" s="24">
        <v>2</v>
      </c>
      <c r="F54" s="28">
        <f t="shared" si="6"/>
        <v>0</v>
      </c>
      <c r="G54" s="24">
        <f t="shared" si="7"/>
        <v>1</v>
      </c>
    </row>
    <row r="55" spans="1:8" ht="26.25" thickBot="1" x14ac:dyDescent="0.25">
      <c r="A55" s="19" t="s">
        <v>280</v>
      </c>
      <c r="B55" s="98" t="s">
        <v>114</v>
      </c>
      <c r="C55" s="129" t="s">
        <v>43</v>
      </c>
      <c r="D55" s="24">
        <v>71</v>
      </c>
      <c r="E55" s="24">
        <v>71</v>
      </c>
      <c r="F55" s="28">
        <f t="shared" si="6"/>
        <v>0</v>
      </c>
      <c r="G55" s="24">
        <f t="shared" si="7"/>
        <v>1</v>
      </c>
    </row>
    <row r="56" spans="1:8" ht="26.25" thickBot="1" x14ac:dyDescent="0.25">
      <c r="A56" s="19" t="s">
        <v>281</v>
      </c>
      <c r="B56" s="99" t="s">
        <v>115</v>
      </c>
      <c r="C56" s="143" t="s">
        <v>100</v>
      </c>
      <c r="D56" s="24">
        <v>94</v>
      </c>
      <c r="E56" s="24">
        <v>94</v>
      </c>
      <c r="F56" s="28">
        <f t="shared" si="6"/>
        <v>0</v>
      </c>
      <c r="G56" s="24">
        <f t="shared" si="7"/>
        <v>1</v>
      </c>
    </row>
    <row r="57" spans="1:8" ht="27" thickBot="1" x14ac:dyDescent="0.3">
      <c r="A57" s="18" t="s">
        <v>282</v>
      </c>
      <c r="B57" s="85" t="s">
        <v>116</v>
      </c>
      <c r="C57" s="144" t="s">
        <v>71</v>
      </c>
      <c r="D57" s="25">
        <v>65</v>
      </c>
      <c r="E57" s="25">
        <v>87</v>
      </c>
      <c r="F57" s="28">
        <f t="shared" si="6"/>
        <v>22</v>
      </c>
      <c r="G57" s="24">
        <f t="shared" si="7"/>
        <v>1.3384615384615384</v>
      </c>
    </row>
    <row r="58" spans="1:8" ht="15.75" thickBot="1" x14ac:dyDescent="0.3">
      <c r="A58" s="18" t="s">
        <v>283</v>
      </c>
      <c r="B58" s="86" t="s">
        <v>117</v>
      </c>
      <c r="C58" s="145" t="s">
        <v>43</v>
      </c>
      <c r="D58" s="25">
        <v>314</v>
      </c>
      <c r="E58" s="25">
        <v>315</v>
      </c>
      <c r="F58" s="28">
        <f t="shared" si="6"/>
        <v>1</v>
      </c>
      <c r="G58" s="24">
        <f t="shared" si="7"/>
        <v>1.0031847133757963</v>
      </c>
    </row>
    <row r="59" spans="1:8" ht="24.75" thickBot="1" x14ac:dyDescent="0.25">
      <c r="A59" s="67" t="s">
        <v>285</v>
      </c>
      <c r="B59" s="82" t="s">
        <v>84</v>
      </c>
      <c r="C59" s="74"/>
      <c r="D59" s="75"/>
      <c r="E59" s="74"/>
      <c r="F59" s="4"/>
      <c r="G59" s="34">
        <f>(G60+G61+G62+G63+G64+G65+G66+G67+G68+G69+G70+G71+G72)/13*100</f>
        <v>116.71710030967306</v>
      </c>
      <c r="H59" s="177">
        <v>45</v>
      </c>
    </row>
    <row r="60" spans="1:8" ht="36.75" thickBot="1" x14ac:dyDescent="0.25">
      <c r="A60" s="20" t="s">
        <v>284</v>
      </c>
      <c r="B60" s="98" t="s">
        <v>101</v>
      </c>
      <c r="C60" s="146" t="s">
        <v>102</v>
      </c>
      <c r="D60" s="135">
        <v>92545</v>
      </c>
      <c r="E60" s="135">
        <v>52316</v>
      </c>
      <c r="F60" s="28">
        <f t="shared" ref="F60:F70" si="8">E60-D60</f>
        <v>-40229</v>
      </c>
      <c r="G60" s="24">
        <f t="shared" ref="G60:G72" si="9">E60/D60</f>
        <v>0.56530336593008812</v>
      </c>
    </row>
    <row r="61" spans="1:8" ht="15.75" thickBot="1" x14ac:dyDescent="0.3">
      <c r="A61" s="43" t="s">
        <v>286</v>
      </c>
      <c r="B61" s="100" t="s">
        <v>103</v>
      </c>
      <c r="C61" s="147" t="s">
        <v>104</v>
      </c>
      <c r="D61" s="137">
        <v>3139857</v>
      </c>
      <c r="E61" s="137">
        <v>3498777.26</v>
      </c>
      <c r="F61" s="28">
        <f t="shared" si="8"/>
        <v>358920.25999999978</v>
      </c>
      <c r="G61" s="24">
        <f t="shared" si="9"/>
        <v>1.1143110211707092</v>
      </c>
    </row>
    <row r="62" spans="1:8" ht="15.75" thickBot="1" x14ac:dyDescent="0.3">
      <c r="A62" s="43" t="s">
        <v>75</v>
      </c>
      <c r="B62" s="100" t="s">
        <v>105</v>
      </c>
      <c r="C62" s="148" t="s">
        <v>106</v>
      </c>
      <c r="D62" s="137">
        <v>3</v>
      </c>
      <c r="E62" s="138" t="s">
        <v>174</v>
      </c>
      <c r="F62" s="28">
        <f t="shared" si="8"/>
        <v>-1.5</v>
      </c>
      <c r="G62" s="24">
        <f t="shared" si="9"/>
        <v>0.5</v>
      </c>
    </row>
    <row r="63" spans="1:8" ht="36.75" thickBot="1" x14ac:dyDescent="0.25">
      <c r="A63" s="44" t="s">
        <v>287</v>
      </c>
      <c r="B63" s="83" t="s">
        <v>45</v>
      </c>
      <c r="C63" s="132" t="s">
        <v>23</v>
      </c>
      <c r="D63" s="24">
        <v>100</v>
      </c>
      <c r="E63" s="24">
        <v>100</v>
      </c>
      <c r="F63" s="28">
        <f t="shared" si="8"/>
        <v>0</v>
      </c>
      <c r="G63" s="24">
        <f t="shared" si="9"/>
        <v>1</v>
      </c>
    </row>
    <row r="64" spans="1:8" ht="15.75" thickBot="1" x14ac:dyDescent="0.3">
      <c r="A64" s="43" t="s">
        <v>288</v>
      </c>
      <c r="B64" s="86" t="s">
        <v>46</v>
      </c>
      <c r="C64" s="149" t="s">
        <v>47</v>
      </c>
      <c r="D64" s="25">
        <v>279</v>
      </c>
      <c r="E64" s="25">
        <v>847</v>
      </c>
      <c r="F64" s="28">
        <f t="shared" si="8"/>
        <v>568</v>
      </c>
      <c r="G64" s="24">
        <f t="shared" si="9"/>
        <v>3.0358422939068102</v>
      </c>
    </row>
    <row r="65" spans="1:8" ht="15.75" thickBot="1" x14ac:dyDescent="0.3">
      <c r="A65" s="43" t="s">
        <v>289</v>
      </c>
      <c r="B65" s="101" t="s">
        <v>48</v>
      </c>
      <c r="C65" s="130" t="s">
        <v>22</v>
      </c>
      <c r="D65" s="25">
        <v>1200</v>
      </c>
      <c r="E65" s="25">
        <v>2431</v>
      </c>
      <c r="F65" s="28">
        <f t="shared" si="8"/>
        <v>1231</v>
      </c>
      <c r="G65" s="24">
        <f t="shared" si="9"/>
        <v>2.0258333333333334</v>
      </c>
    </row>
    <row r="66" spans="1:8" ht="25.5" thickBot="1" x14ac:dyDescent="0.3">
      <c r="A66" s="43" t="s">
        <v>290</v>
      </c>
      <c r="B66" s="101" t="s">
        <v>49</v>
      </c>
      <c r="C66" s="130" t="s">
        <v>22</v>
      </c>
      <c r="D66" s="25">
        <v>28</v>
      </c>
      <c r="E66" s="25">
        <v>29</v>
      </c>
      <c r="F66" s="28">
        <f t="shared" si="8"/>
        <v>1</v>
      </c>
      <c r="G66" s="24">
        <f t="shared" si="9"/>
        <v>1.0357142857142858</v>
      </c>
    </row>
    <row r="67" spans="1:8" ht="24.75" thickBot="1" x14ac:dyDescent="0.25">
      <c r="A67" s="68" t="s">
        <v>294</v>
      </c>
      <c r="B67" s="102" t="s">
        <v>198</v>
      </c>
      <c r="C67" s="74" t="s">
        <v>200</v>
      </c>
      <c r="D67" s="73">
        <v>2986</v>
      </c>
      <c r="E67" s="80">
        <v>2846</v>
      </c>
      <c r="F67" s="13">
        <f t="shared" si="8"/>
        <v>-140</v>
      </c>
      <c r="G67" s="35">
        <f t="shared" si="9"/>
        <v>0.95311453449430672</v>
      </c>
    </row>
    <row r="68" spans="1:8" ht="27" thickBot="1" x14ac:dyDescent="0.3">
      <c r="A68" s="45" t="s">
        <v>292</v>
      </c>
      <c r="B68" s="101" t="s">
        <v>199</v>
      </c>
      <c r="C68" s="74" t="s">
        <v>200</v>
      </c>
      <c r="D68" s="25">
        <v>1075</v>
      </c>
      <c r="E68" s="25">
        <v>1112</v>
      </c>
      <c r="F68" s="28">
        <f t="shared" si="8"/>
        <v>37</v>
      </c>
      <c r="G68" s="24">
        <f t="shared" si="9"/>
        <v>1.0344186046511628</v>
      </c>
    </row>
    <row r="69" spans="1:8" ht="15.75" thickBot="1" x14ac:dyDescent="0.3">
      <c r="A69" s="45" t="s">
        <v>293</v>
      </c>
      <c r="B69" s="101" t="s">
        <v>201</v>
      </c>
      <c r="C69" s="147" t="s">
        <v>206</v>
      </c>
      <c r="D69" s="25">
        <v>6056</v>
      </c>
      <c r="E69" s="25">
        <v>5503</v>
      </c>
      <c r="F69" s="28">
        <f t="shared" si="8"/>
        <v>-553</v>
      </c>
      <c r="G69" s="24">
        <f t="shared" si="9"/>
        <v>0.90868560105680318</v>
      </c>
    </row>
    <row r="70" spans="1:8" ht="15.75" thickBot="1" x14ac:dyDescent="0.25">
      <c r="A70" s="46" t="s">
        <v>295</v>
      </c>
      <c r="B70" s="103" t="s">
        <v>202</v>
      </c>
      <c r="C70" s="150" t="s">
        <v>207</v>
      </c>
      <c r="D70" s="135">
        <v>7624</v>
      </c>
      <c r="E70" s="24">
        <v>7624</v>
      </c>
      <c r="F70" s="28">
        <f t="shared" si="8"/>
        <v>0</v>
      </c>
      <c r="G70" s="24">
        <f t="shared" si="9"/>
        <v>1</v>
      </c>
    </row>
    <row r="71" spans="1:8" ht="13.5" thickBot="1" x14ac:dyDescent="0.25">
      <c r="A71" s="47" t="s">
        <v>296</v>
      </c>
      <c r="B71" s="104" t="s">
        <v>203</v>
      </c>
      <c r="C71" s="148" t="s">
        <v>207</v>
      </c>
      <c r="D71" s="137">
        <v>3948</v>
      </c>
      <c r="E71" s="25">
        <v>3948</v>
      </c>
      <c r="F71" s="28">
        <f>E71-D71</f>
        <v>0</v>
      </c>
      <c r="G71" s="24">
        <f t="shared" si="9"/>
        <v>1</v>
      </c>
    </row>
    <row r="72" spans="1:8" ht="15.75" thickBot="1" x14ac:dyDescent="0.25">
      <c r="A72" s="46" t="s">
        <v>297</v>
      </c>
      <c r="B72" s="105" t="s">
        <v>204</v>
      </c>
      <c r="C72" s="150" t="s">
        <v>208</v>
      </c>
      <c r="D72" s="135">
        <v>1</v>
      </c>
      <c r="E72" s="135">
        <v>1</v>
      </c>
      <c r="F72" s="28">
        <f>E72-D72</f>
        <v>0</v>
      </c>
      <c r="G72" s="24">
        <f t="shared" si="9"/>
        <v>1</v>
      </c>
    </row>
    <row r="73" spans="1:8" ht="24.75" thickBot="1" x14ac:dyDescent="0.25">
      <c r="A73" s="46" t="s">
        <v>197</v>
      </c>
      <c r="B73" s="103" t="s">
        <v>205</v>
      </c>
      <c r="C73" s="146" t="s">
        <v>209</v>
      </c>
      <c r="D73" s="24">
        <v>0</v>
      </c>
      <c r="E73" s="24">
        <v>0</v>
      </c>
      <c r="F73" s="28">
        <f>E73-D73</f>
        <v>0</v>
      </c>
      <c r="G73" s="24">
        <v>0</v>
      </c>
    </row>
    <row r="74" spans="1:8" ht="24.75" thickBot="1" x14ac:dyDescent="0.25">
      <c r="A74" s="69" t="s">
        <v>298</v>
      </c>
      <c r="B74" s="106" t="s">
        <v>87</v>
      </c>
      <c r="C74" s="4"/>
      <c r="D74" s="15"/>
      <c r="E74" s="15"/>
      <c r="F74" s="15"/>
      <c r="G74" s="36">
        <f>(G75+G76+G77+G78+G79+G80+G81+G82+G83+G84+G85+G86+G87+G88+G89+G90+G91+G92+G94+G95+G96+G97+G98+G99+G100+G101+G102+G103+G104+G105+G107+G108)/32*100</f>
        <v>100.0018725030661</v>
      </c>
      <c r="H74" s="177">
        <v>45</v>
      </c>
    </row>
    <row r="75" spans="1:8" ht="24.75" thickBot="1" x14ac:dyDescent="0.25">
      <c r="A75" s="50" t="s">
        <v>299</v>
      </c>
      <c r="B75" s="83" t="s">
        <v>67</v>
      </c>
      <c r="C75" s="132" t="s">
        <v>23</v>
      </c>
      <c r="D75" s="24">
        <v>99</v>
      </c>
      <c r="E75" s="24">
        <v>99</v>
      </c>
      <c r="F75" s="28">
        <f t="shared" ref="F75:F92" si="10">E75-D75</f>
        <v>0</v>
      </c>
      <c r="G75" s="24">
        <f t="shared" ref="G75:G92" si="11">E75/D75</f>
        <v>1</v>
      </c>
    </row>
    <row r="76" spans="1:8" ht="39" thickBot="1" x14ac:dyDescent="0.25">
      <c r="A76" s="50" t="s">
        <v>300</v>
      </c>
      <c r="B76" s="83" t="s">
        <v>134</v>
      </c>
      <c r="C76" s="151" t="s">
        <v>113</v>
      </c>
      <c r="D76" s="24">
        <v>7</v>
      </c>
      <c r="E76" s="24">
        <v>8</v>
      </c>
      <c r="F76" s="28">
        <f t="shared" si="10"/>
        <v>1</v>
      </c>
      <c r="G76" s="24">
        <f t="shared" si="11"/>
        <v>1.1428571428571428</v>
      </c>
    </row>
    <row r="77" spans="1:8" ht="51.75" thickBot="1" x14ac:dyDescent="0.25">
      <c r="A77" s="52" t="s">
        <v>301</v>
      </c>
      <c r="B77" s="83" t="s">
        <v>135</v>
      </c>
      <c r="C77" s="152" t="s">
        <v>71</v>
      </c>
      <c r="D77" s="24">
        <v>66</v>
      </c>
      <c r="E77" s="24">
        <v>66</v>
      </c>
      <c r="F77" s="28">
        <f t="shared" si="10"/>
        <v>0</v>
      </c>
      <c r="G77" s="24">
        <f t="shared" si="11"/>
        <v>1</v>
      </c>
    </row>
    <row r="78" spans="1:8" ht="51.75" thickBot="1" x14ac:dyDescent="0.25">
      <c r="A78" s="52" t="s">
        <v>302</v>
      </c>
      <c r="B78" s="83" t="s">
        <v>136</v>
      </c>
      <c r="C78" s="132" t="s">
        <v>23</v>
      </c>
      <c r="D78" s="24">
        <v>100</v>
      </c>
      <c r="E78" s="24">
        <v>100</v>
      </c>
      <c r="F78" s="28">
        <f t="shared" si="10"/>
        <v>0</v>
      </c>
      <c r="G78" s="24">
        <f t="shared" si="11"/>
        <v>1</v>
      </c>
    </row>
    <row r="79" spans="1:8" ht="39" thickBot="1" x14ac:dyDescent="0.25">
      <c r="A79" s="52" t="s">
        <v>303</v>
      </c>
      <c r="B79" s="83" t="s">
        <v>137</v>
      </c>
      <c r="C79" s="153" t="s">
        <v>71</v>
      </c>
      <c r="D79" s="24">
        <v>100</v>
      </c>
      <c r="E79" s="24">
        <v>100</v>
      </c>
      <c r="F79" s="28">
        <f t="shared" si="10"/>
        <v>0</v>
      </c>
      <c r="G79" s="24">
        <f t="shared" si="11"/>
        <v>1</v>
      </c>
    </row>
    <row r="80" spans="1:8" ht="39" thickBot="1" x14ac:dyDescent="0.25">
      <c r="A80" s="52" t="s">
        <v>304</v>
      </c>
      <c r="B80" s="83" t="s">
        <v>138</v>
      </c>
      <c r="C80" s="132" t="s">
        <v>23</v>
      </c>
      <c r="D80" s="24">
        <v>100</v>
      </c>
      <c r="E80" s="24">
        <v>100</v>
      </c>
      <c r="F80" s="28">
        <f t="shared" si="10"/>
        <v>0</v>
      </c>
      <c r="G80" s="24">
        <f t="shared" si="11"/>
        <v>1</v>
      </c>
    </row>
    <row r="81" spans="1:7" ht="48" thickBot="1" x14ac:dyDescent="0.3">
      <c r="A81" s="51" t="s">
        <v>305</v>
      </c>
      <c r="B81" s="107" t="s">
        <v>139</v>
      </c>
      <c r="C81" s="132" t="s">
        <v>23</v>
      </c>
      <c r="D81" s="24">
        <v>35</v>
      </c>
      <c r="E81" s="24">
        <v>35</v>
      </c>
      <c r="F81" s="28">
        <f t="shared" si="10"/>
        <v>0</v>
      </c>
      <c r="G81" s="24">
        <f t="shared" si="11"/>
        <v>1</v>
      </c>
    </row>
    <row r="82" spans="1:7" ht="27" thickBot="1" x14ac:dyDescent="0.3">
      <c r="A82" s="53" t="s">
        <v>306</v>
      </c>
      <c r="B82" s="85" t="s">
        <v>140</v>
      </c>
      <c r="C82" s="154" t="s">
        <v>166</v>
      </c>
      <c r="D82" s="25">
        <v>27</v>
      </c>
      <c r="E82" s="25">
        <v>28</v>
      </c>
      <c r="F82" s="28">
        <f t="shared" si="10"/>
        <v>1</v>
      </c>
      <c r="G82" s="24">
        <f t="shared" si="11"/>
        <v>1.037037037037037</v>
      </c>
    </row>
    <row r="83" spans="1:7" ht="64.5" thickBot="1" x14ac:dyDescent="0.25">
      <c r="A83" s="52" t="s">
        <v>307</v>
      </c>
      <c r="B83" s="98" t="s">
        <v>141</v>
      </c>
      <c r="C83" s="153" t="s">
        <v>71</v>
      </c>
      <c r="D83" s="24">
        <v>100</v>
      </c>
      <c r="E83" s="24">
        <v>100</v>
      </c>
      <c r="F83" s="28">
        <f t="shared" si="10"/>
        <v>0</v>
      </c>
      <c r="G83" s="24">
        <f t="shared" si="11"/>
        <v>1</v>
      </c>
    </row>
    <row r="84" spans="1:7" ht="51.75" thickBot="1" x14ac:dyDescent="0.25">
      <c r="A84" s="52" t="s">
        <v>308</v>
      </c>
      <c r="B84" s="83" t="s">
        <v>142</v>
      </c>
      <c r="C84" s="129" t="s">
        <v>166</v>
      </c>
      <c r="D84" s="24">
        <v>11</v>
      </c>
      <c r="E84" s="24">
        <v>11</v>
      </c>
      <c r="F84" s="28">
        <f t="shared" si="10"/>
        <v>0</v>
      </c>
      <c r="G84" s="24">
        <f t="shared" si="11"/>
        <v>1</v>
      </c>
    </row>
    <row r="85" spans="1:7" ht="51.75" thickBot="1" x14ac:dyDescent="0.25">
      <c r="A85" s="50" t="s">
        <v>309</v>
      </c>
      <c r="B85" s="83" t="s">
        <v>143</v>
      </c>
      <c r="C85" s="153" t="s">
        <v>71</v>
      </c>
      <c r="D85" s="24">
        <v>100</v>
      </c>
      <c r="E85" s="24">
        <v>100</v>
      </c>
      <c r="F85" s="28">
        <f t="shared" si="10"/>
        <v>0</v>
      </c>
      <c r="G85" s="24">
        <f t="shared" si="11"/>
        <v>1</v>
      </c>
    </row>
    <row r="86" spans="1:7" ht="39" thickBot="1" x14ac:dyDescent="0.25">
      <c r="A86" s="52" t="s">
        <v>310</v>
      </c>
      <c r="B86" s="83" t="s">
        <v>144</v>
      </c>
      <c r="C86" s="132" t="s">
        <v>23</v>
      </c>
      <c r="D86" s="24">
        <v>5</v>
      </c>
      <c r="E86" s="24">
        <v>5</v>
      </c>
      <c r="F86" s="28">
        <f t="shared" si="10"/>
        <v>0</v>
      </c>
      <c r="G86" s="24">
        <f t="shared" si="11"/>
        <v>1</v>
      </c>
    </row>
    <row r="87" spans="1:7" ht="39" thickBot="1" x14ac:dyDescent="0.25">
      <c r="A87" s="52" t="s">
        <v>311</v>
      </c>
      <c r="B87" s="84" t="s">
        <v>145</v>
      </c>
      <c r="C87" s="132" t="s">
        <v>166</v>
      </c>
      <c r="D87" s="139" t="s">
        <v>169</v>
      </c>
      <c r="E87" s="139" t="s">
        <v>169</v>
      </c>
      <c r="F87" s="28">
        <f t="shared" si="10"/>
        <v>0</v>
      </c>
      <c r="G87" s="24">
        <f t="shared" si="11"/>
        <v>1</v>
      </c>
    </row>
    <row r="88" spans="1:7" ht="51.75" thickBot="1" x14ac:dyDescent="0.25">
      <c r="A88" s="52" t="s">
        <v>312</v>
      </c>
      <c r="B88" s="83" t="s">
        <v>146</v>
      </c>
      <c r="C88" s="132" t="s">
        <v>166</v>
      </c>
      <c r="D88" s="24">
        <v>10</v>
      </c>
      <c r="E88" s="24">
        <v>10</v>
      </c>
      <c r="F88" s="28">
        <f t="shared" si="10"/>
        <v>0</v>
      </c>
      <c r="G88" s="24">
        <f t="shared" si="11"/>
        <v>1</v>
      </c>
    </row>
    <row r="89" spans="1:7" ht="64.5" thickBot="1" x14ac:dyDescent="0.25">
      <c r="A89" s="52" t="s">
        <v>313</v>
      </c>
      <c r="B89" s="83" t="s">
        <v>147</v>
      </c>
      <c r="C89" s="140" t="s">
        <v>166</v>
      </c>
      <c r="D89" s="24">
        <v>4</v>
      </c>
      <c r="E89" s="24">
        <v>4</v>
      </c>
      <c r="F89" s="28">
        <f t="shared" si="10"/>
        <v>0</v>
      </c>
      <c r="G89" s="24">
        <f t="shared" si="11"/>
        <v>1</v>
      </c>
    </row>
    <row r="90" spans="1:7" ht="26.25" thickBot="1" x14ac:dyDescent="0.25">
      <c r="A90" s="52" t="s">
        <v>314</v>
      </c>
      <c r="B90" s="108" t="s">
        <v>148</v>
      </c>
      <c r="C90" s="132" t="s">
        <v>166</v>
      </c>
      <c r="D90" s="24">
        <v>1</v>
      </c>
      <c r="E90" s="24">
        <v>1</v>
      </c>
      <c r="F90" s="28">
        <f t="shared" si="10"/>
        <v>0</v>
      </c>
      <c r="G90" s="24">
        <f t="shared" si="11"/>
        <v>1</v>
      </c>
    </row>
    <row r="91" spans="1:7" ht="26.25" thickBot="1" x14ac:dyDescent="0.25">
      <c r="A91" s="50" t="s">
        <v>315</v>
      </c>
      <c r="B91" s="83" t="s">
        <v>149</v>
      </c>
      <c r="C91" s="140" t="s">
        <v>166</v>
      </c>
      <c r="D91" s="24">
        <v>1</v>
      </c>
      <c r="E91" s="24">
        <v>1</v>
      </c>
      <c r="F91" s="28">
        <f t="shared" si="10"/>
        <v>0</v>
      </c>
      <c r="G91" s="24">
        <f t="shared" si="11"/>
        <v>1</v>
      </c>
    </row>
    <row r="92" spans="1:7" ht="39" thickBot="1" x14ac:dyDescent="0.25">
      <c r="A92" s="52" t="s">
        <v>316</v>
      </c>
      <c r="B92" s="83" t="s">
        <v>150</v>
      </c>
      <c r="C92" s="129" t="s">
        <v>166</v>
      </c>
      <c r="D92" s="24">
        <v>3</v>
      </c>
      <c r="E92" s="24">
        <v>3</v>
      </c>
      <c r="F92" s="28">
        <f t="shared" si="10"/>
        <v>0</v>
      </c>
      <c r="G92" s="24">
        <f t="shared" si="11"/>
        <v>1</v>
      </c>
    </row>
    <row r="93" spans="1:7" ht="26.25" thickBot="1" x14ac:dyDescent="0.25">
      <c r="A93" s="52" t="s">
        <v>317</v>
      </c>
      <c r="B93" s="109" t="s">
        <v>151</v>
      </c>
      <c r="C93" s="132"/>
      <c r="D93" s="24"/>
      <c r="E93" s="24"/>
      <c r="F93" s="6"/>
      <c r="G93" s="6"/>
    </row>
    <row r="94" spans="1:7" ht="51.75" thickBot="1" x14ac:dyDescent="0.25">
      <c r="A94" s="52" t="s">
        <v>318</v>
      </c>
      <c r="B94" s="108" t="s">
        <v>152</v>
      </c>
      <c r="C94" s="132" t="s">
        <v>23</v>
      </c>
      <c r="D94" s="24">
        <v>100</v>
      </c>
      <c r="E94" s="24">
        <v>100</v>
      </c>
      <c r="F94" s="28">
        <f t="shared" ref="F94:F105" si="12">E94-D94</f>
        <v>0</v>
      </c>
      <c r="G94" s="24">
        <f t="shared" ref="G94:G105" si="13">E94/D94</f>
        <v>1</v>
      </c>
    </row>
    <row r="95" spans="1:7" ht="51.75" thickBot="1" x14ac:dyDescent="0.25">
      <c r="A95" s="52" t="s">
        <v>319</v>
      </c>
      <c r="B95" s="83" t="s">
        <v>153</v>
      </c>
      <c r="C95" s="140" t="s">
        <v>23</v>
      </c>
      <c r="D95" s="24">
        <v>75</v>
      </c>
      <c r="E95" s="24">
        <v>100</v>
      </c>
      <c r="F95" s="28">
        <f t="shared" si="12"/>
        <v>25</v>
      </c>
      <c r="G95" s="24">
        <f t="shared" si="13"/>
        <v>1.3333333333333333</v>
      </c>
    </row>
    <row r="96" spans="1:7" ht="39" thickBot="1" x14ac:dyDescent="0.25">
      <c r="A96" s="52" t="s">
        <v>320</v>
      </c>
      <c r="B96" s="108" t="s">
        <v>154</v>
      </c>
      <c r="C96" s="132" t="s">
        <v>23</v>
      </c>
      <c r="D96" s="24">
        <v>100</v>
      </c>
      <c r="E96" s="24">
        <v>100</v>
      </c>
      <c r="F96" s="28">
        <f t="shared" si="12"/>
        <v>0</v>
      </c>
      <c r="G96" s="24">
        <f t="shared" si="13"/>
        <v>1</v>
      </c>
    </row>
    <row r="97" spans="1:8" ht="39" thickBot="1" x14ac:dyDescent="0.25">
      <c r="A97" s="52" t="s">
        <v>321</v>
      </c>
      <c r="B97" s="108" t="s">
        <v>155</v>
      </c>
      <c r="C97" s="132" t="s">
        <v>23</v>
      </c>
      <c r="D97" s="24">
        <v>100</v>
      </c>
      <c r="E97" s="24">
        <v>100</v>
      </c>
      <c r="F97" s="28">
        <f t="shared" si="12"/>
        <v>0</v>
      </c>
      <c r="G97" s="24">
        <f t="shared" si="13"/>
        <v>1</v>
      </c>
    </row>
    <row r="98" spans="1:8" ht="26.25" thickBot="1" x14ac:dyDescent="0.25">
      <c r="A98" s="52" t="s">
        <v>322</v>
      </c>
      <c r="B98" s="83" t="s">
        <v>156</v>
      </c>
      <c r="C98" s="153" t="s">
        <v>71</v>
      </c>
      <c r="D98" s="24">
        <v>55</v>
      </c>
      <c r="E98" s="24">
        <v>77</v>
      </c>
      <c r="F98" s="28">
        <f t="shared" si="12"/>
        <v>22</v>
      </c>
      <c r="G98" s="24">
        <f t="shared" si="13"/>
        <v>1.4</v>
      </c>
    </row>
    <row r="99" spans="1:8" ht="26.25" thickBot="1" x14ac:dyDescent="0.3">
      <c r="A99" s="53" t="s">
        <v>323</v>
      </c>
      <c r="B99" s="110" t="s">
        <v>157</v>
      </c>
      <c r="C99" s="141" t="s">
        <v>167</v>
      </c>
      <c r="D99" s="138" t="s">
        <v>177</v>
      </c>
      <c r="E99" s="138" t="s">
        <v>178</v>
      </c>
      <c r="F99" s="28">
        <f t="shared" si="12"/>
        <v>0.5</v>
      </c>
      <c r="G99" s="24">
        <f t="shared" si="13"/>
        <v>1.0704225352112675</v>
      </c>
    </row>
    <row r="100" spans="1:8" ht="39" thickBot="1" x14ac:dyDescent="0.25">
      <c r="A100" s="52" t="s">
        <v>324</v>
      </c>
      <c r="B100" s="83" t="s">
        <v>158</v>
      </c>
      <c r="C100" s="132" t="s">
        <v>23</v>
      </c>
      <c r="D100" s="24">
        <v>59</v>
      </c>
      <c r="E100" s="24">
        <v>60</v>
      </c>
      <c r="F100" s="28">
        <f t="shared" si="12"/>
        <v>1</v>
      </c>
      <c r="G100" s="24">
        <f t="shared" si="13"/>
        <v>1.0169491525423728</v>
      </c>
    </row>
    <row r="101" spans="1:8" ht="39" thickBot="1" x14ac:dyDescent="0.25">
      <c r="A101" s="50" t="s">
        <v>325</v>
      </c>
      <c r="B101" s="83" t="s">
        <v>159</v>
      </c>
      <c r="C101" s="129" t="s">
        <v>71</v>
      </c>
      <c r="D101" s="24">
        <v>100</v>
      </c>
      <c r="E101" s="24">
        <v>100</v>
      </c>
      <c r="F101" s="28">
        <f t="shared" si="12"/>
        <v>0</v>
      </c>
      <c r="G101" s="24">
        <f t="shared" si="13"/>
        <v>1</v>
      </c>
    </row>
    <row r="102" spans="1:8" ht="64.5" thickBot="1" x14ac:dyDescent="0.25">
      <c r="A102" s="54" t="s">
        <v>326</v>
      </c>
      <c r="B102" s="111" t="s">
        <v>160</v>
      </c>
      <c r="C102" s="155" t="s">
        <v>23</v>
      </c>
      <c r="D102" s="24">
        <v>100</v>
      </c>
      <c r="E102" s="24">
        <v>100</v>
      </c>
      <c r="F102" s="28">
        <f t="shared" si="12"/>
        <v>0</v>
      </c>
      <c r="G102" s="24">
        <f t="shared" si="13"/>
        <v>1</v>
      </c>
    </row>
    <row r="103" spans="1:8" ht="13.5" thickBot="1" x14ac:dyDescent="0.25">
      <c r="A103" s="50" t="s">
        <v>327</v>
      </c>
      <c r="B103" s="112" t="s">
        <v>161</v>
      </c>
      <c r="C103" s="156" t="s">
        <v>68</v>
      </c>
      <c r="D103" s="24">
        <v>75</v>
      </c>
      <c r="E103" s="24">
        <v>75</v>
      </c>
      <c r="F103" s="28">
        <f t="shared" si="12"/>
        <v>0</v>
      </c>
      <c r="G103" s="24">
        <f t="shared" si="13"/>
        <v>1</v>
      </c>
    </row>
    <row r="104" spans="1:8" ht="26.25" thickBot="1" x14ac:dyDescent="0.25">
      <c r="A104" s="50" t="s">
        <v>328</v>
      </c>
      <c r="B104" s="83" t="s">
        <v>162</v>
      </c>
      <c r="C104" s="157" t="s">
        <v>69</v>
      </c>
      <c r="D104" s="24">
        <v>8</v>
      </c>
      <c r="E104" s="24">
        <v>8</v>
      </c>
      <c r="F104" s="28">
        <f t="shared" si="12"/>
        <v>0</v>
      </c>
      <c r="G104" s="24">
        <f t="shared" si="13"/>
        <v>1</v>
      </c>
    </row>
    <row r="105" spans="1:8" ht="51.75" thickBot="1" x14ac:dyDescent="0.25">
      <c r="A105" s="50" t="s">
        <v>329</v>
      </c>
      <c r="B105" s="83" t="s">
        <v>163</v>
      </c>
      <c r="C105" s="158" t="s">
        <v>166</v>
      </c>
      <c r="D105" s="24">
        <v>1</v>
      </c>
      <c r="E105" s="24">
        <v>1</v>
      </c>
      <c r="F105" s="28">
        <f t="shared" si="12"/>
        <v>0</v>
      </c>
      <c r="G105" s="24">
        <f t="shared" si="13"/>
        <v>1</v>
      </c>
    </row>
    <row r="106" spans="1:8" ht="26.25" thickBot="1" x14ac:dyDescent="0.25">
      <c r="A106" s="50" t="s">
        <v>330</v>
      </c>
      <c r="B106" s="81" t="s">
        <v>168</v>
      </c>
      <c r="C106" s="157"/>
      <c r="D106" s="24"/>
      <c r="E106" s="24"/>
      <c r="F106" s="6"/>
      <c r="G106" s="6"/>
    </row>
    <row r="107" spans="1:8" ht="64.5" thickBot="1" x14ac:dyDescent="0.25">
      <c r="A107" s="20" t="s">
        <v>331</v>
      </c>
      <c r="B107" s="83" t="s">
        <v>164</v>
      </c>
      <c r="C107" s="158" t="s">
        <v>167</v>
      </c>
      <c r="D107" s="24">
        <v>3</v>
      </c>
      <c r="E107" s="24">
        <v>0</v>
      </c>
      <c r="F107" s="28">
        <f t="shared" ref="F107:F115" si="14">E107-D107</f>
        <v>-3</v>
      </c>
      <c r="G107" s="24">
        <f t="shared" ref="G107:G115" si="15">E107/D107</f>
        <v>0</v>
      </c>
    </row>
    <row r="108" spans="1:8" ht="52.5" thickBot="1" x14ac:dyDescent="0.3">
      <c r="A108" s="43" t="s">
        <v>332</v>
      </c>
      <c r="B108" s="113" t="s">
        <v>165</v>
      </c>
      <c r="C108" s="141" t="s">
        <v>71</v>
      </c>
      <c r="D108" s="25">
        <v>100</v>
      </c>
      <c r="E108" s="25">
        <v>100</v>
      </c>
      <c r="F108" s="28">
        <f t="shared" si="14"/>
        <v>0</v>
      </c>
      <c r="G108" s="24">
        <f t="shared" si="15"/>
        <v>1</v>
      </c>
    </row>
    <row r="109" spans="1:8" ht="24.75" thickBot="1" x14ac:dyDescent="0.25">
      <c r="A109" s="70" t="s">
        <v>291</v>
      </c>
      <c r="B109" s="114" t="s">
        <v>212</v>
      </c>
      <c r="C109" s="76"/>
      <c r="D109" s="77"/>
      <c r="E109" s="77"/>
      <c r="F109" s="29"/>
      <c r="G109" s="41">
        <f>(G110+G111+G112+G113+G114+G115)/6*100</f>
        <v>46.666666666666664</v>
      </c>
      <c r="H109" s="177">
        <v>21</v>
      </c>
    </row>
    <row r="110" spans="1:8" ht="26.25" thickBot="1" x14ac:dyDescent="0.25">
      <c r="A110" s="55" t="s">
        <v>333</v>
      </c>
      <c r="B110" s="115" t="s">
        <v>210</v>
      </c>
      <c r="C110" s="174" t="s">
        <v>217</v>
      </c>
      <c r="D110" s="165">
        <v>0</v>
      </c>
      <c r="E110" s="165">
        <v>0</v>
      </c>
      <c r="F110" s="28">
        <f t="shared" si="14"/>
        <v>0</v>
      </c>
      <c r="G110" s="24">
        <v>0</v>
      </c>
    </row>
    <row r="111" spans="1:8" ht="27" thickBot="1" x14ac:dyDescent="0.3">
      <c r="A111" s="38" t="s">
        <v>334</v>
      </c>
      <c r="B111" s="88" t="s">
        <v>211</v>
      </c>
      <c r="C111" s="116" t="s">
        <v>171</v>
      </c>
      <c r="D111" s="167">
        <v>2</v>
      </c>
      <c r="E111" s="167">
        <v>0</v>
      </c>
      <c r="F111" s="28">
        <f t="shared" si="14"/>
        <v>-2</v>
      </c>
      <c r="G111" s="24">
        <f>E111/D111</f>
        <v>0</v>
      </c>
    </row>
    <row r="112" spans="1:8" ht="78" thickBot="1" x14ac:dyDescent="0.3">
      <c r="A112" s="39" t="s">
        <v>335</v>
      </c>
      <c r="B112" s="88" t="s">
        <v>213</v>
      </c>
      <c r="C112" s="116" t="s">
        <v>171</v>
      </c>
      <c r="D112" s="79">
        <v>1</v>
      </c>
      <c r="E112" s="79">
        <v>0</v>
      </c>
      <c r="F112" s="28">
        <f t="shared" si="14"/>
        <v>-1</v>
      </c>
      <c r="G112" s="24">
        <f t="shared" si="15"/>
        <v>0</v>
      </c>
    </row>
    <row r="113" spans="1:8" ht="15.75" thickBot="1" x14ac:dyDescent="0.3">
      <c r="A113" s="39" t="s">
        <v>336</v>
      </c>
      <c r="B113" s="116" t="s">
        <v>214</v>
      </c>
      <c r="C113" s="76" t="s">
        <v>170</v>
      </c>
      <c r="D113" s="79">
        <v>15</v>
      </c>
      <c r="E113" s="79">
        <v>15</v>
      </c>
      <c r="F113" s="28">
        <f t="shared" si="14"/>
        <v>0</v>
      </c>
      <c r="G113" s="24">
        <f t="shared" si="15"/>
        <v>1</v>
      </c>
    </row>
    <row r="114" spans="1:8" ht="15.75" thickBot="1" x14ac:dyDescent="0.25">
      <c r="A114" s="38" t="s">
        <v>337</v>
      </c>
      <c r="B114" s="88" t="s">
        <v>215</v>
      </c>
      <c r="C114" s="175" t="s">
        <v>172</v>
      </c>
      <c r="D114" s="167">
        <v>5</v>
      </c>
      <c r="E114" s="167">
        <v>4</v>
      </c>
      <c r="F114" s="28">
        <f t="shared" si="14"/>
        <v>-1</v>
      </c>
      <c r="G114" s="24">
        <f t="shared" si="15"/>
        <v>0.8</v>
      </c>
    </row>
    <row r="115" spans="1:8" ht="27" thickBot="1" x14ac:dyDescent="0.3">
      <c r="A115" s="40" t="s">
        <v>338</v>
      </c>
      <c r="B115" s="88" t="s">
        <v>216</v>
      </c>
      <c r="C115" s="175" t="s">
        <v>172</v>
      </c>
      <c r="D115" s="79">
        <v>1000</v>
      </c>
      <c r="E115" s="79">
        <v>1000</v>
      </c>
      <c r="F115" s="28">
        <f t="shared" si="14"/>
        <v>0</v>
      </c>
      <c r="G115" s="24">
        <f t="shared" si="15"/>
        <v>1</v>
      </c>
    </row>
    <row r="116" spans="1:8" ht="24.75" thickBot="1" x14ac:dyDescent="0.25">
      <c r="A116" s="27" t="s">
        <v>339</v>
      </c>
      <c r="B116" s="117" t="s">
        <v>88</v>
      </c>
      <c r="C116" s="78"/>
      <c r="D116" s="79"/>
      <c r="E116" s="79"/>
      <c r="F116" s="17"/>
      <c r="G116" s="37">
        <f>(G117+G118+G119+G120+G121+G122+G123)/7*100</f>
        <v>98.28202266654958</v>
      </c>
      <c r="H116" s="177">
        <v>44</v>
      </c>
    </row>
    <row r="117" spans="1:8" ht="13.5" thickBot="1" x14ac:dyDescent="0.25">
      <c r="A117" s="58" t="s">
        <v>340</v>
      </c>
      <c r="B117" s="118" t="s">
        <v>89</v>
      </c>
      <c r="C117" s="159" t="s">
        <v>97</v>
      </c>
      <c r="D117" s="30" t="s">
        <v>180</v>
      </c>
      <c r="E117" s="30" t="s">
        <v>179</v>
      </c>
      <c r="F117" s="28">
        <f t="shared" ref="F117:F139" si="16">E117-D117</f>
        <v>-2.5</v>
      </c>
      <c r="G117" s="24">
        <f t="shared" ref="G117:G139" si="17">E117/D117</f>
        <v>0.86263736263736268</v>
      </c>
    </row>
    <row r="118" spans="1:8" ht="13.5" thickBot="1" x14ac:dyDescent="0.25">
      <c r="A118" s="60" t="s">
        <v>341</v>
      </c>
      <c r="B118" s="119" t="s">
        <v>90</v>
      </c>
      <c r="C118" s="160" t="s">
        <v>71</v>
      </c>
      <c r="D118" s="161">
        <v>46.5</v>
      </c>
      <c r="E118" s="161">
        <v>44.5</v>
      </c>
      <c r="F118" s="28">
        <f t="shared" si="16"/>
        <v>-2</v>
      </c>
      <c r="G118" s="24">
        <f t="shared" si="17"/>
        <v>0.956989247311828</v>
      </c>
    </row>
    <row r="119" spans="1:8" ht="13.5" thickBot="1" x14ac:dyDescent="0.25">
      <c r="A119" s="60" t="s">
        <v>342</v>
      </c>
      <c r="B119" s="119" t="s">
        <v>91</v>
      </c>
      <c r="C119" s="160" t="s">
        <v>98</v>
      </c>
      <c r="D119" s="161">
        <v>1306.4000000000001</v>
      </c>
      <c r="E119" s="162">
        <v>1530</v>
      </c>
      <c r="F119" s="28">
        <f t="shared" si="16"/>
        <v>223.59999999999991</v>
      </c>
      <c r="G119" s="24">
        <f t="shared" si="17"/>
        <v>1.1711573790569503</v>
      </c>
    </row>
    <row r="120" spans="1:8" ht="13.5" thickBot="1" x14ac:dyDescent="0.25">
      <c r="A120" s="60" t="s">
        <v>343</v>
      </c>
      <c r="B120" s="119" t="s">
        <v>92</v>
      </c>
      <c r="C120" s="163" t="s">
        <v>98</v>
      </c>
      <c r="D120" s="161">
        <v>81.5</v>
      </c>
      <c r="E120" s="162">
        <v>70</v>
      </c>
      <c r="F120" s="28">
        <f t="shared" si="16"/>
        <v>-11.5</v>
      </c>
      <c r="G120" s="24">
        <f t="shared" si="17"/>
        <v>0.85889570552147243</v>
      </c>
    </row>
    <row r="121" spans="1:8" ht="24.75" thickBot="1" x14ac:dyDescent="0.25">
      <c r="A121" s="60" t="s">
        <v>344</v>
      </c>
      <c r="B121" s="120" t="s">
        <v>93</v>
      </c>
      <c r="C121" s="163" t="s">
        <v>99</v>
      </c>
      <c r="D121" s="162">
        <v>39</v>
      </c>
      <c r="E121" s="162">
        <v>38</v>
      </c>
      <c r="F121" s="28">
        <f t="shared" si="16"/>
        <v>-1</v>
      </c>
      <c r="G121" s="24">
        <f t="shared" si="17"/>
        <v>0.97435897435897434</v>
      </c>
    </row>
    <row r="122" spans="1:8" ht="24.75" thickBot="1" x14ac:dyDescent="0.25">
      <c r="A122" s="60" t="s">
        <v>345</v>
      </c>
      <c r="B122" s="120" t="s">
        <v>94</v>
      </c>
      <c r="C122" s="160" t="s">
        <v>71</v>
      </c>
      <c r="D122" s="162">
        <v>58</v>
      </c>
      <c r="E122" s="162">
        <v>59</v>
      </c>
      <c r="F122" s="28">
        <f t="shared" si="16"/>
        <v>1</v>
      </c>
      <c r="G122" s="24">
        <f t="shared" si="17"/>
        <v>1.0172413793103448</v>
      </c>
    </row>
    <row r="123" spans="1:8" ht="24.75" thickBot="1" x14ac:dyDescent="0.25">
      <c r="A123" s="60" t="s">
        <v>346</v>
      </c>
      <c r="B123" s="120" t="s">
        <v>95</v>
      </c>
      <c r="C123" s="160" t="s">
        <v>100</v>
      </c>
      <c r="D123" s="162">
        <v>2600</v>
      </c>
      <c r="E123" s="162">
        <v>2700</v>
      </c>
      <c r="F123" s="28">
        <f t="shared" si="16"/>
        <v>100</v>
      </c>
      <c r="G123" s="24">
        <f t="shared" si="17"/>
        <v>1.0384615384615385</v>
      </c>
    </row>
    <row r="124" spans="1:8" ht="24.75" thickBot="1" x14ac:dyDescent="0.25">
      <c r="A124" s="61" t="s">
        <v>347</v>
      </c>
      <c r="B124" s="114" t="s">
        <v>181</v>
      </c>
      <c r="C124" s="76"/>
      <c r="D124" s="77"/>
      <c r="E124" s="77"/>
      <c r="F124" s="29"/>
      <c r="G124" s="41">
        <f>(G125+G126+G127+G128+G129+G130+G131+G132+G133+G134+G135+G136+G137+G138+G139)/15*100</f>
        <v>127.29735976441859</v>
      </c>
      <c r="H124" s="177">
        <v>45</v>
      </c>
    </row>
    <row r="125" spans="1:8" ht="15.75" thickBot="1" x14ac:dyDescent="0.25">
      <c r="A125" s="59" t="s">
        <v>348</v>
      </c>
      <c r="B125" s="76" t="s">
        <v>182</v>
      </c>
      <c r="C125" s="164" t="s">
        <v>76</v>
      </c>
      <c r="D125" s="165">
        <v>9</v>
      </c>
      <c r="E125" s="165">
        <v>9</v>
      </c>
      <c r="F125" s="28">
        <f t="shared" si="16"/>
        <v>0</v>
      </c>
      <c r="G125" s="24">
        <f t="shared" si="17"/>
        <v>1</v>
      </c>
    </row>
    <row r="126" spans="1:8" ht="26.25" thickBot="1" x14ac:dyDescent="0.25">
      <c r="A126" s="38" t="s">
        <v>334</v>
      </c>
      <c r="B126" s="88" t="s">
        <v>183</v>
      </c>
      <c r="C126" s="166" t="s">
        <v>195</v>
      </c>
      <c r="D126" s="167">
        <v>21</v>
      </c>
      <c r="E126" s="167">
        <v>29</v>
      </c>
      <c r="F126" s="28">
        <f t="shared" si="16"/>
        <v>8</v>
      </c>
      <c r="G126" s="24">
        <f t="shared" si="17"/>
        <v>1.3809523809523809</v>
      </c>
    </row>
    <row r="127" spans="1:8" ht="15.75" thickBot="1" x14ac:dyDescent="0.3">
      <c r="A127" s="39" t="s">
        <v>349</v>
      </c>
      <c r="B127" s="116" t="s">
        <v>184</v>
      </c>
      <c r="C127" s="168" t="s">
        <v>76</v>
      </c>
      <c r="D127" s="79">
        <v>3</v>
      </c>
      <c r="E127" s="79">
        <v>3</v>
      </c>
      <c r="F127" s="28">
        <f t="shared" si="16"/>
        <v>0</v>
      </c>
      <c r="G127" s="24">
        <f t="shared" si="17"/>
        <v>1</v>
      </c>
    </row>
    <row r="128" spans="1:8" ht="15.75" thickBot="1" x14ac:dyDescent="0.3">
      <c r="A128" s="39" t="s">
        <v>350</v>
      </c>
      <c r="B128" s="116" t="s">
        <v>185</v>
      </c>
      <c r="C128" s="169" t="s">
        <v>76</v>
      </c>
      <c r="D128" s="79">
        <v>65</v>
      </c>
      <c r="E128" s="79">
        <v>67</v>
      </c>
      <c r="F128" s="28">
        <f t="shared" si="16"/>
        <v>2</v>
      </c>
      <c r="G128" s="24">
        <f t="shared" si="17"/>
        <v>1.0307692307692307</v>
      </c>
    </row>
    <row r="129" spans="1:8" ht="26.25" thickBot="1" x14ac:dyDescent="0.25">
      <c r="A129" s="38" t="s">
        <v>351</v>
      </c>
      <c r="B129" s="88" t="s">
        <v>186</v>
      </c>
      <c r="C129" s="170" t="s">
        <v>71</v>
      </c>
      <c r="D129" s="167">
        <v>25</v>
      </c>
      <c r="E129" s="167">
        <v>36</v>
      </c>
      <c r="F129" s="28">
        <f t="shared" si="16"/>
        <v>11</v>
      </c>
      <c r="G129" s="24">
        <f t="shared" si="17"/>
        <v>1.44</v>
      </c>
    </row>
    <row r="130" spans="1:8" ht="15.75" thickBot="1" x14ac:dyDescent="0.3">
      <c r="A130" s="40" t="s">
        <v>352</v>
      </c>
      <c r="B130" s="116" t="s">
        <v>187</v>
      </c>
      <c r="C130" s="164" t="s">
        <v>76</v>
      </c>
      <c r="D130" s="79">
        <v>20</v>
      </c>
      <c r="E130" s="79">
        <v>67</v>
      </c>
      <c r="F130" s="28">
        <f t="shared" si="16"/>
        <v>47</v>
      </c>
      <c r="G130" s="24">
        <f t="shared" si="17"/>
        <v>3.35</v>
      </c>
    </row>
    <row r="131" spans="1:8" ht="15.75" thickBot="1" x14ac:dyDescent="0.25">
      <c r="A131" s="56" t="s">
        <v>353</v>
      </c>
      <c r="B131" s="121" t="s">
        <v>188</v>
      </c>
      <c r="C131" s="164" t="s">
        <v>76</v>
      </c>
      <c r="D131" s="79">
        <v>25</v>
      </c>
      <c r="E131" s="79">
        <v>25</v>
      </c>
      <c r="F131" s="28">
        <f t="shared" si="16"/>
        <v>0</v>
      </c>
      <c r="G131" s="24">
        <f t="shared" si="17"/>
        <v>1</v>
      </c>
    </row>
    <row r="132" spans="1:8" ht="13.5" thickBot="1" x14ac:dyDescent="0.25">
      <c r="A132" s="57" t="s">
        <v>354</v>
      </c>
      <c r="B132" s="121" t="s">
        <v>189</v>
      </c>
      <c r="C132" s="78" t="s">
        <v>76</v>
      </c>
      <c r="D132" s="79">
        <v>4</v>
      </c>
      <c r="E132" s="79">
        <v>5</v>
      </c>
      <c r="F132" s="28">
        <f t="shared" si="16"/>
        <v>1</v>
      </c>
      <c r="G132" s="24">
        <f t="shared" si="17"/>
        <v>1.25</v>
      </c>
    </row>
    <row r="133" spans="1:8" ht="15.75" thickBot="1" x14ac:dyDescent="0.25">
      <c r="A133" s="58" t="s">
        <v>355</v>
      </c>
      <c r="B133" s="78" t="s">
        <v>190</v>
      </c>
      <c r="C133" s="164" t="s">
        <v>76</v>
      </c>
      <c r="D133" s="79">
        <v>25</v>
      </c>
      <c r="E133" s="79">
        <v>25</v>
      </c>
      <c r="F133" s="28">
        <f t="shared" si="16"/>
        <v>0</v>
      </c>
      <c r="G133" s="24">
        <f t="shared" si="17"/>
        <v>1</v>
      </c>
    </row>
    <row r="134" spans="1:8" ht="15.75" thickBot="1" x14ac:dyDescent="0.25">
      <c r="A134" s="59" t="s">
        <v>356</v>
      </c>
      <c r="B134" s="76" t="s">
        <v>191</v>
      </c>
      <c r="C134" s="164" t="s">
        <v>76</v>
      </c>
      <c r="D134" s="165">
        <v>17</v>
      </c>
      <c r="E134" s="165">
        <v>20</v>
      </c>
      <c r="F134" s="28">
        <f t="shared" si="16"/>
        <v>3</v>
      </c>
      <c r="G134" s="24">
        <f t="shared" si="17"/>
        <v>1.1764705882352942</v>
      </c>
    </row>
    <row r="135" spans="1:8" ht="15.75" thickBot="1" x14ac:dyDescent="0.3">
      <c r="A135" s="40" t="s">
        <v>357</v>
      </c>
      <c r="B135" s="116" t="s">
        <v>192</v>
      </c>
      <c r="C135" s="168" t="s">
        <v>195</v>
      </c>
      <c r="D135" s="79">
        <v>2500</v>
      </c>
      <c r="E135" s="79">
        <v>2530</v>
      </c>
      <c r="F135" s="28">
        <f t="shared" si="16"/>
        <v>30</v>
      </c>
      <c r="G135" s="24">
        <f t="shared" si="17"/>
        <v>1.012</v>
      </c>
    </row>
    <row r="136" spans="1:8" ht="26.25" thickBot="1" x14ac:dyDescent="0.25">
      <c r="A136" s="56" t="s">
        <v>358</v>
      </c>
      <c r="B136" s="121" t="s">
        <v>192</v>
      </c>
      <c r="C136" s="78" t="s">
        <v>71</v>
      </c>
      <c r="D136" s="79">
        <v>24</v>
      </c>
      <c r="E136" s="79">
        <v>25</v>
      </c>
      <c r="F136" s="28">
        <f t="shared" si="16"/>
        <v>1</v>
      </c>
      <c r="G136" s="24">
        <f t="shared" si="17"/>
        <v>1.0416666666666667</v>
      </c>
    </row>
    <row r="137" spans="1:8" ht="13.5" thickBot="1" x14ac:dyDescent="0.25">
      <c r="A137" s="57" t="s">
        <v>359</v>
      </c>
      <c r="B137" s="121" t="s">
        <v>193</v>
      </c>
      <c r="C137" s="78" t="s">
        <v>76</v>
      </c>
      <c r="D137" s="79">
        <v>60</v>
      </c>
      <c r="E137" s="79">
        <v>62</v>
      </c>
      <c r="F137" s="28">
        <f t="shared" si="16"/>
        <v>2</v>
      </c>
      <c r="G137" s="24">
        <f t="shared" si="17"/>
        <v>1.0333333333333334</v>
      </c>
    </row>
    <row r="138" spans="1:8" ht="13.5" thickBot="1" x14ac:dyDescent="0.25">
      <c r="A138" s="58" t="s">
        <v>359</v>
      </c>
      <c r="B138" s="78" t="s">
        <v>194</v>
      </c>
      <c r="C138" s="78" t="s">
        <v>195</v>
      </c>
      <c r="D138" s="79">
        <v>85</v>
      </c>
      <c r="E138" s="79">
        <v>96</v>
      </c>
      <c r="F138" s="28">
        <f t="shared" si="16"/>
        <v>11</v>
      </c>
      <c r="G138" s="24">
        <f t="shared" si="17"/>
        <v>1.1294117647058823</v>
      </c>
    </row>
    <row r="139" spans="1:8" ht="15.75" thickBot="1" x14ac:dyDescent="0.25">
      <c r="A139" s="59" t="s">
        <v>360</v>
      </c>
      <c r="B139" s="76" t="s">
        <v>194</v>
      </c>
      <c r="C139" s="164" t="s">
        <v>71</v>
      </c>
      <c r="D139" s="165">
        <v>0.8</v>
      </c>
      <c r="E139" s="165">
        <v>1</v>
      </c>
      <c r="F139" s="28">
        <f t="shared" si="16"/>
        <v>0.19999999999999996</v>
      </c>
      <c r="G139" s="24">
        <f t="shared" si="17"/>
        <v>1.25</v>
      </c>
    </row>
    <row r="140" spans="1:8" ht="24.75" thickBot="1" x14ac:dyDescent="0.25">
      <c r="A140" s="68" t="s">
        <v>361</v>
      </c>
      <c r="B140" s="122" t="s">
        <v>85</v>
      </c>
      <c r="C140" s="22"/>
      <c r="D140" s="73"/>
      <c r="E140" s="80"/>
      <c r="F140" s="13"/>
      <c r="G140" s="35">
        <f>(G141+G142+G143+G144+G145+G146)/6*100</f>
        <v>119.48000321445065</v>
      </c>
      <c r="H140" s="177">
        <v>45</v>
      </c>
    </row>
    <row r="141" spans="1:8" ht="15.75" thickBot="1" x14ac:dyDescent="0.3">
      <c r="A141" s="45" t="s">
        <v>362</v>
      </c>
      <c r="B141" s="101" t="s">
        <v>50</v>
      </c>
      <c r="C141" s="130" t="s">
        <v>22</v>
      </c>
      <c r="D141" s="25">
        <v>249</v>
      </c>
      <c r="E141" s="25">
        <v>256</v>
      </c>
      <c r="F141" s="28">
        <f t="shared" ref="F141:F183" si="18">E141-D141</f>
        <v>7</v>
      </c>
      <c r="G141" s="24">
        <f t="shared" ref="G141:G170" si="19">E141/D141</f>
        <v>1.0281124497991967</v>
      </c>
    </row>
    <row r="142" spans="1:8" ht="15.75" thickBot="1" x14ac:dyDescent="0.3">
      <c r="A142" s="45" t="s">
        <v>363</v>
      </c>
      <c r="B142" s="101" t="s">
        <v>51</v>
      </c>
      <c r="C142" s="130" t="s">
        <v>43</v>
      </c>
      <c r="D142" s="25">
        <v>1726</v>
      </c>
      <c r="E142" s="25">
        <v>1735</v>
      </c>
      <c r="F142" s="28">
        <f t="shared" si="18"/>
        <v>9</v>
      </c>
      <c r="G142" s="24">
        <f t="shared" si="19"/>
        <v>1.0052143684820394</v>
      </c>
    </row>
    <row r="143" spans="1:8" ht="30.75" thickBot="1" x14ac:dyDescent="0.3">
      <c r="A143" s="46" t="s">
        <v>364</v>
      </c>
      <c r="B143" s="103" t="s">
        <v>107</v>
      </c>
      <c r="C143" s="171" t="s">
        <v>61</v>
      </c>
      <c r="D143" s="135">
        <v>1808.48</v>
      </c>
      <c r="E143" s="24">
        <v>1946</v>
      </c>
      <c r="F143" s="28">
        <f t="shared" si="18"/>
        <v>137.51999999999998</v>
      </c>
      <c r="G143" s="24">
        <f t="shared" si="19"/>
        <v>1.0760417588250906</v>
      </c>
    </row>
    <row r="144" spans="1:8" ht="25.5" thickBot="1" x14ac:dyDescent="0.3">
      <c r="A144" s="47" t="s">
        <v>365</v>
      </c>
      <c r="B144" s="104" t="s">
        <v>108</v>
      </c>
      <c r="C144" s="131" t="s">
        <v>62</v>
      </c>
      <c r="D144" s="137">
        <v>16078.21</v>
      </c>
      <c r="E144" s="25">
        <v>16100</v>
      </c>
      <c r="F144" s="28">
        <f t="shared" si="18"/>
        <v>21.790000000000873</v>
      </c>
      <c r="G144" s="24">
        <f t="shared" si="19"/>
        <v>1.0013552503668008</v>
      </c>
    </row>
    <row r="145" spans="1:8" ht="30.75" thickBot="1" x14ac:dyDescent="0.3">
      <c r="A145" s="46" t="s">
        <v>366</v>
      </c>
      <c r="B145" s="105" t="s">
        <v>109</v>
      </c>
      <c r="C145" s="171" t="s">
        <v>61</v>
      </c>
      <c r="D145" s="135">
        <v>41.38</v>
      </c>
      <c r="E145" s="135">
        <v>37.99</v>
      </c>
      <c r="F145" s="28">
        <f t="shared" si="18"/>
        <v>-3.3900000000000006</v>
      </c>
      <c r="G145" s="24">
        <f t="shared" si="19"/>
        <v>0.91807636539391013</v>
      </c>
    </row>
    <row r="146" spans="1:8" ht="24.75" thickBot="1" x14ac:dyDescent="0.25">
      <c r="A146" s="46" t="s">
        <v>367</v>
      </c>
      <c r="B146" s="103" t="s">
        <v>110</v>
      </c>
      <c r="C146" s="129" t="s">
        <v>43</v>
      </c>
      <c r="D146" s="24">
        <v>50</v>
      </c>
      <c r="E146" s="24">
        <v>107</v>
      </c>
      <c r="F146" s="28">
        <f t="shared" si="18"/>
        <v>57</v>
      </c>
      <c r="G146" s="24">
        <f t="shared" si="19"/>
        <v>2.14</v>
      </c>
    </row>
    <row r="147" spans="1:8" ht="36.75" thickBot="1" x14ac:dyDescent="0.25">
      <c r="A147" s="71" t="s">
        <v>368</v>
      </c>
      <c r="B147" s="82" t="s">
        <v>219</v>
      </c>
      <c r="C147" s="22"/>
      <c r="D147" s="22"/>
      <c r="E147" s="22"/>
      <c r="F147" s="22"/>
      <c r="G147" s="23">
        <f>(G148+G149+G150+G151+G152+G153+G154+G155+G156+G157+G158+G159+G160+G161+G162+G163+G164+G165+G166+G167+G168+G169+G170+G171)/24*100</f>
        <v>75</v>
      </c>
      <c r="H147" s="177">
        <v>34</v>
      </c>
    </row>
    <row r="148" spans="1:8" ht="15.75" thickBot="1" x14ac:dyDescent="0.3">
      <c r="A148" s="18" t="s">
        <v>369</v>
      </c>
      <c r="B148" s="86" t="s">
        <v>220</v>
      </c>
      <c r="C148" s="132" t="s">
        <v>23</v>
      </c>
      <c r="D148" s="25">
        <v>70</v>
      </c>
      <c r="E148" s="25">
        <v>70</v>
      </c>
      <c r="F148" s="28">
        <f t="shared" si="18"/>
        <v>0</v>
      </c>
      <c r="G148" s="24">
        <f t="shared" si="19"/>
        <v>1</v>
      </c>
    </row>
    <row r="149" spans="1:8" ht="15.75" thickBot="1" x14ac:dyDescent="0.3">
      <c r="A149" s="63" t="s">
        <v>370</v>
      </c>
      <c r="B149" s="99" t="s">
        <v>221</v>
      </c>
      <c r="C149" s="131" t="s">
        <v>34</v>
      </c>
      <c r="D149" s="24">
        <v>2.5000000000000001E-2</v>
      </c>
      <c r="E149" s="24">
        <v>2.5000000000000001E-2</v>
      </c>
      <c r="F149" s="28">
        <f t="shared" si="18"/>
        <v>0</v>
      </c>
      <c r="G149" s="24">
        <f t="shared" si="19"/>
        <v>1</v>
      </c>
    </row>
    <row r="150" spans="1:8" ht="15.75" thickBot="1" x14ac:dyDescent="0.3">
      <c r="A150" s="18" t="s">
        <v>371</v>
      </c>
      <c r="B150" s="96" t="s">
        <v>222</v>
      </c>
      <c r="C150" s="154" t="s">
        <v>246</v>
      </c>
      <c r="D150" s="25">
        <v>0.6</v>
      </c>
      <c r="E150" s="25">
        <v>0.6</v>
      </c>
      <c r="F150" s="28">
        <f t="shared" si="18"/>
        <v>0</v>
      </c>
      <c r="G150" s="24">
        <f t="shared" si="19"/>
        <v>1</v>
      </c>
    </row>
    <row r="151" spans="1:8" ht="15.75" thickBot="1" x14ac:dyDescent="0.25">
      <c r="A151" s="19" t="s">
        <v>372</v>
      </c>
      <c r="B151" s="123" t="s">
        <v>223</v>
      </c>
      <c r="C151" s="151" t="s">
        <v>77</v>
      </c>
      <c r="D151" s="24">
        <v>0</v>
      </c>
      <c r="E151" s="24">
        <v>0</v>
      </c>
      <c r="F151" s="28">
        <f t="shared" si="18"/>
        <v>0</v>
      </c>
      <c r="G151" s="24">
        <v>0</v>
      </c>
    </row>
    <row r="152" spans="1:8" ht="39" thickBot="1" x14ac:dyDescent="0.25">
      <c r="A152" s="19" t="s">
        <v>373</v>
      </c>
      <c r="B152" s="83" t="s">
        <v>226</v>
      </c>
      <c r="C152" s="132" t="s">
        <v>23</v>
      </c>
      <c r="D152" s="24">
        <v>100</v>
      </c>
      <c r="E152" s="24">
        <v>100</v>
      </c>
      <c r="F152" s="28">
        <f t="shared" si="18"/>
        <v>0</v>
      </c>
      <c r="G152" s="24">
        <f t="shared" si="19"/>
        <v>1</v>
      </c>
    </row>
    <row r="153" spans="1:8" ht="39" thickBot="1" x14ac:dyDescent="0.25">
      <c r="A153" s="19" t="s">
        <v>374</v>
      </c>
      <c r="B153" s="84" t="s">
        <v>227</v>
      </c>
      <c r="C153" s="132" t="s">
        <v>23</v>
      </c>
      <c r="D153" s="24">
        <v>100</v>
      </c>
      <c r="E153" s="24">
        <v>100</v>
      </c>
      <c r="F153" s="28">
        <f t="shared" si="18"/>
        <v>0</v>
      </c>
      <c r="G153" s="24">
        <f t="shared" si="19"/>
        <v>1</v>
      </c>
    </row>
    <row r="154" spans="1:8" ht="52.5" thickBot="1" x14ac:dyDescent="0.3">
      <c r="A154" s="18" t="s">
        <v>375</v>
      </c>
      <c r="B154" s="85" t="s">
        <v>228</v>
      </c>
      <c r="C154" s="172" t="s">
        <v>23</v>
      </c>
      <c r="D154" s="25">
        <v>100</v>
      </c>
      <c r="E154" s="25">
        <v>100</v>
      </c>
      <c r="F154" s="28">
        <f t="shared" si="18"/>
        <v>0</v>
      </c>
      <c r="G154" s="24">
        <f t="shared" si="19"/>
        <v>1</v>
      </c>
    </row>
    <row r="155" spans="1:8" ht="27" thickBot="1" x14ac:dyDescent="0.3">
      <c r="A155" s="18" t="s">
        <v>376</v>
      </c>
      <c r="B155" s="85" t="s">
        <v>229</v>
      </c>
      <c r="C155" s="131" t="s">
        <v>34</v>
      </c>
      <c r="D155" s="25">
        <v>5</v>
      </c>
      <c r="E155" s="25">
        <v>5</v>
      </c>
      <c r="F155" s="28">
        <f t="shared" si="18"/>
        <v>0</v>
      </c>
      <c r="G155" s="24">
        <f t="shared" si="19"/>
        <v>1</v>
      </c>
    </row>
    <row r="156" spans="1:8" ht="15.75" thickBot="1" x14ac:dyDescent="0.25">
      <c r="A156" s="19" t="s">
        <v>377</v>
      </c>
      <c r="B156" s="84" t="s">
        <v>230</v>
      </c>
      <c r="C156" s="132" t="s">
        <v>24</v>
      </c>
      <c r="D156" s="24">
        <v>0</v>
      </c>
      <c r="E156" s="24">
        <v>0</v>
      </c>
      <c r="F156" s="28">
        <f t="shared" si="18"/>
        <v>0</v>
      </c>
      <c r="G156" s="24">
        <v>0</v>
      </c>
    </row>
    <row r="157" spans="1:8" ht="15.75" thickBot="1" x14ac:dyDescent="0.25">
      <c r="A157" s="19" t="s">
        <v>378</v>
      </c>
      <c r="B157" s="124" t="s">
        <v>231</v>
      </c>
      <c r="C157" s="132" t="s">
        <v>24</v>
      </c>
      <c r="D157" s="24">
        <v>302.3</v>
      </c>
      <c r="E157" s="24">
        <v>302.3</v>
      </c>
      <c r="F157" s="28">
        <f t="shared" si="18"/>
        <v>0</v>
      </c>
      <c r="G157" s="24">
        <f t="shared" si="19"/>
        <v>1</v>
      </c>
    </row>
    <row r="158" spans="1:8" ht="36.75" thickBot="1" x14ac:dyDescent="0.25">
      <c r="A158" s="19" t="s">
        <v>379</v>
      </c>
      <c r="B158" s="124" t="s">
        <v>232</v>
      </c>
      <c r="C158" s="132" t="s">
        <v>23</v>
      </c>
      <c r="D158" s="24">
        <v>75.319999999999993</v>
      </c>
      <c r="E158" s="24">
        <v>75.319999999999993</v>
      </c>
      <c r="F158" s="28">
        <f t="shared" si="18"/>
        <v>0</v>
      </c>
      <c r="G158" s="24">
        <f t="shared" si="19"/>
        <v>1</v>
      </c>
    </row>
    <row r="159" spans="1:8" ht="51.75" thickBot="1" x14ac:dyDescent="0.25">
      <c r="A159" s="19" t="s">
        <v>380</v>
      </c>
      <c r="B159" s="108" t="s">
        <v>233</v>
      </c>
      <c r="C159" s="132" t="s">
        <v>24</v>
      </c>
      <c r="D159" s="24">
        <v>227.68</v>
      </c>
      <c r="E159" s="24">
        <v>227.68</v>
      </c>
      <c r="F159" s="28">
        <f t="shared" si="18"/>
        <v>0</v>
      </c>
      <c r="G159" s="24">
        <f t="shared" si="19"/>
        <v>1</v>
      </c>
    </row>
    <row r="160" spans="1:8" ht="27" thickBot="1" x14ac:dyDescent="0.3">
      <c r="A160" s="18" t="s">
        <v>381</v>
      </c>
      <c r="B160" s="85" t="s">
        <v>234</v>
      </c>
      <c r="C160" s="132" t="s">
        <v>23</v>
      </c>
      <c r="D160" s="25">
        <v>22</v>
      </c>
      <c r="E160" s="25">
        <v>22</v>
      </c>
      <c r="F160" s="28">
        <f t="shared" si="18"/>
        <v>0</v>
      </c>
      <c r="G160" s="24">
        <f t="shared" si="19"/>
        <v>1</v>
      </c>
    </row>
    <row r="161" spans="1:8" ht="26.25" thickBot="1" x14ac:dyDescent="0.25">
      <c r="A161" s="63" t="s">
        <v>382</v>
      </c>
      <c r="B161" s="99" t="s">
        <v>235</v>
      </c>
      <c r="C161" s="151" t="s">
        <v>119</v>
      </c>
      <c r="D161" s="24">
        <v>1</v>
      </c>
      <c r="E161" s="24">
        <v>1</v>
      </c>
      <c r="F161" s="28">
        <f t="shared" si="18"/>
        <v>0</v>
      </c>
      <c r="G161" s="24">
        <f t="shared" si="19"/>
        <v>1</v>
      </c>
    </row>
    <row r="162" spans="1:8" ht="25.5" thickBot="1" x14ac:dyDescent="0.3">
      <c r="A162" s="18" t="s">
        <v>383</v>
      </c>
      <c r="B162" s="125" t="s">
        <v>236</v>
      </c>
      <c r="C162" s="151" t="s">
        <v>119</v>
      </c>
      <c r="D162" s="25">
        <v>1</v>
      </c>
      <c r="E162" s="25">
        <v>1</v>
      </c>
      <c r="F162" s="28">
        <f t="shared" si="18"/>
        <v>0</v>
      </c>
      <c r="G162" s="24">
        <f t="shared" si="19"/>
        <v>1</v>
      </c>
    </row>
    <row r="163" spans="1:8" ht="24.75" thickBot="1" x14ac:dyDescent="0.25">
      <c r="A163" s="19" t="s">
        <v>384</v>
      </c>
      <c r="B163" s="123" t="s">
        <v>237</v>
      </c>
      <c r="C163" s="151" t="s">
        <v>247</v>
      </c>
      <c r="D163" s="24">
        <v>83</v>
      </c>
      <c r="E163" s="24">
        <v>83</v>
      </c>
      <c r="F163" s="28">
        <f t="shared" si="18"/>
        <v>0</v>
      </c>
      <c r="G163" s="24">
        <f t="shared" si="19"/>
        <v>1</v>
      </c>
    </row>
    <row r="164" spans="1:8" ht="26.25" thickBot="1" x14ac:dyDescent="0.25">
      <c r="A164" s="19" t="s">
        <v>385</v>
      </c>
      <c r="B164" s="83" t="s">
        <v>238</v>
      </c>
      <c r="C164" s="151" t="s">
        <v>247</v>
      </c>
      <c r="D164" s="24">
        <v>75</v>
      </c>
      <c r="E164" s="24">
        <v>75</v>
      </c>
      <c r="F164" s="28">
        <f t="shared" si="18"/>
        <v>0</v>
      </c>
      <c r="G164" s="24">
        <f t="shared" si="19"/>
        <v>1</v>
      </c>
    </row>
    <row r="165" spans="1:8" ht="15.75" thickBot="1" x14ac:dyDescent="0.25">
      <c r="A165" s="19" t="s">
        <v>386</v>
      </c>
      <c r="B165" s="84" t="s">
        <v>239</v>
      </c>
      <c r="C165" s="151" t="s">
        <v>79</v>
      </c>
      <c r="D165" s="24">
        <v>1</v>
      </c>
      <c r="E165" s="24">
        <v>1</v>
      </c>
      <c r="F165" s="28">
        <f t="shared" si="18"/>
        <v>0</v>
      </c>
      <c r="G165" s="24">
        <f t="shared" si="19"/>
        <v>1</v>
      </c>
    </row>
    <row r="166" spans="1:8" ht="15.75" thickBot="1" x14ac:dyDescent="0.3">
      <c r="A166" s="18" t="s">
        <v>387</v>
      </c>
      <c r="B166" s="85" t="s">
        <v>240</v>
      </c>
      <c r="C166" s="173" t="s">
        <v>77</v>
      </c>
      <c r="D166" s="25">
        <v>0.53500000000000003</v>
      </c>
      <c r="E166" s="25">
        <v>0.53500000000000003</v>
      </c>
      <c r="F166" s="28">
        <f t="shared" si="18"/>
        <v>0</v>
      </c>
      <c r="G166" s="24">
        <f t="shared" si="19"/>
        <v>1</v>
      </c>
    </row>
    <row r="167" spans="1:8" ht="15.75" thickBot="1" x14ac:dyDescent="0.3">
      <c r="A167" s="18" t="s">
        <v>388</v>
      </c>
      <c r="B167" s="85" t="s">
        <v>241</v>
      </c>
      <c r="C167" s="151" t="s">
        <v>79</v>
      </c>
      <c r="D167" s="25">
        <v>0</v>
      </c>
      <c r="E167" s="25">
        <v>0</v>
      </c>
      <c r="F167" s="28">
        <f t="shared" si="18"/>
        <v>0</v>
      </c>
      <c r="G167" s="24">
        <v>0</v>
      </c>
    </row>
    <row r="168" spans="1:8" ht="15.75" thickBot="1" x14ac:dyDescent="0.25">
      <c r="A168" s="19" t="s">
        <v>389</v>
      </c>
      <c r="B168" s="84" t="s">
        <v>242</v>
      </c>
      <c r="C168" s="151" t="s">
        <v>79</v>
      </c>
      <c r="D168" s="24">
        <v>0</v>
      </c>
      <c r="E168" s="24">
        <v>0</v>
      </c>
      <c r="F168" s="28">
        <f t="shared" si="18"/>
        <v>0</v>
      </c>
      <c r="G168" s="24">
        <v>0</v>
      </c>
    </row>
    <row r="169" spans="1:8" ht="15.75" thickBot="1" x14ac:dyDescent="0.25">
      <c r="A169" s="19" t="s">
        <v>390</v>
      </c>
      <c r="B169" s="124" t="s">
        <v>243</v>
      </c>
      <c r="C169" s="151" t="s">
        <v>79</v>
      </c>
      <c r="D169" s="24">
        <v>0</v>
      </c>
      <c r="E169" s="24">
        <v>0</v>
      </c>
      <c r="F169" s="28">
        <f t="shared" si="18"/>
        <v>0</v>
      </c>
      <c r="G169" s="24">
        <v>0</v>
      </c>
    </row>
    <row r="170" spans="1:8" ht="15.75" thickBot="1" x14ac:dyDescent="0.25">
      <c r="A170" s="19" t="s">
        <v>391</v>
      </c>
      <c r="B170" s="124" t="s">
        <v>244</v>
      </c>
      <c r="C170" s="151" t="s">
        <v>79</v>
      </c>
      <c r="D170" s="24">
        <v>1</v>
      </c>
      <c r="E170" s="24">
        <v>1</v>
      </c>
      <c r="F170" s="28">
        <f t="shared" si="18"/>
        <v>0</v>
      </c>
      <c r="G170" s="24">
        <f t="shared" si="19"/>
        <v>1</v>
      </c>
    </row>
    <row r="171" spans="1:8" ht="26.25" thickBot="1" x14ac:dyDescent="0.25">
      <c r="A171" s="19" t="s">
        <v>392</v>
      </c>
      <c r="B171" s="108" t="s">
        <v>245</v>
      </c>
      <c r="C171" s="151" t="s">
        <v>119</v>
      </c>
      <c r="D171" s="24">
        <v>0</v>
      </c>
      <c r="E171" s="24">
        <v>0</v>
      </c>
      <c r="F171" s="28">
        <f t="shared" si="18"/>
        <v>0</v>
      </c>
      <c r="G171" s="24">
        <v>0</v>
      </c>
    </row>
    <row r="172" spans="1:8" ht="24.75" thickBot="1" x14ac:dyDescent="0.25">
      <c r="A172" s="72" t="s">
        <v>393</v>
      </c>
      <c r="B172" s="122" t="s">
        <v>86</v>
      </c>
      <c r="C172" s="4"/>
      <c r="D172" s="12"/>
      <c r="E172" s="13"/>
      <c r="F172" s="13"/>
      <c r="G172" s="32">
        <f>(G173+G174+G175+G176+G177+G178+G179+G180+G181+G182+G183)/11*100</f>
        <v>78.36363636363636</v>
      </c>
      <c r="H172" s="177">
        <v>44</v>
      </c>
    </row>
    <row r="173" spans="1:8" ht="15.75" thickBot="1" x14ac:dyDescent="0.25">
      <c r="A173" s="48" t="s">
        <v>394</v>
      </c>
      <c r="B173" s="126" t="s">
        <v>52</v>
      </c>
      <c r="C173" s="5" t="s">
        <v>43</v>
      </c>
      <c r="D173" s="6">
        <v>0</v>
      </c>
      <c r="E173" s="6">
        <v>1</v>
      </c>
      <c r="F173" s="28">
        <v>1</v>
      </c>
      <c r="G173" s="24">
        <v>0</v>
      </c>
    </row>
    <row r="174" spans="1:8" ht="15.75" thickBot="1" x14ac:dyDescent="0.3">
      <c r="A174" s="49" t="s">
        <v>395</v>
      </c>
      <c r="B174" s="101" t="s">
        <v>53</v>
      </c>
      <c r="C174" s="16" t="s">
        <v>63</v>
      </c>
      <c r="D174" s="8">
        <v>300</v>
      </c>
      <c r="E174" s="8">
        <v>500</v>
      </c>
      <c r="F174" s="28">
        <f t="shared" si="18"/>
        <v>200</v>
      </c>
      <c r="G174" s="24">
        <f t="shared" ref="G173:G183" si="20">E174/D174</f>
        <v>1.6666666666666667</v>
      </c>
    </row>
    <row r="175" spans="1:8" ht="15.75" thickBot="1" x14ac:dyDescent="0.3">
      <c r="A175" s="45" t="s">
        <v>396</v>
      </c>
      <c r="B175" s="101" t="s">
        <v>54</v>
      </c>
      <c r="C175" s="9" t="s">
        <v>64</v>
      </c>
      <c r="D175" s="187" t="s">
        <v>406</v>
      </c>
      <c r="E175" s="187" t="s">
        <v>406</v>
      </c>
      <c r="F175" s="28">
        <f t="shared" si="18"/>
        <v>0</v>
      </c>
      <c r="G175" s="24">
        <f t="shared" si="20"/>
        <v>1</v>
      </c>
    </row>
    <row r="176" spans="1:8" ht="15.75" thickBot="1" x14ac:dyDescent="0.3">
      <c r="A176" s="47" t="s">
        <v>397</v>
      </c>
      <c r="B176" s="101" t="s">
        <v>55</v>
      </c>
      <c r="C176" s="9" t="s">
        <v>64</v>
      </c>
      <c r="D176" s="187" t="s">
        <v>407</v>
      </c>
      <c r="E176" s="187" t="s">
        <v>407</v>
      </c>
      <c r="F176" s="28">
        <f t="shared" si="18"/>
        <v>0</v>
      </c>
      <c r="G176" s="24">
        <f t="shared" si="20"/>
        <v>1</v>
      </c>
    </row>
    <row r="177" spans="1:7" ht="24.75" thickBot="1" x14ac:dyDescent="0.25">
      <c r="A177" s="46" t="s">
        <v>398</v>
      </c>
      <c r="B177" s="127" t="s">
        <v>56</v>
      </c>
      <c r="C177" s="189" t="s">
        <v>79</v>
      </c>
      <c r="D177" s="188" t="s">
        <v>408</v>
      </c>
      <c r="E177" s="188" t="s">
        <v>408</v>
      </c>
      <c r="F177" s="28">
        <f t="shared" si="18"/>
        <v>0</v>
      </c>
      <c r="G177" s="24">
        <f t="shared" si="20"/>
        <v>1</v>
      </c>
    </row>
    <row r="178" spans="1:7" ht="24.75" thickBot="1" x14ac:dyDescent="0.25">
      <c r="A178" s="46" t="s">
        <v>399</v>
      </c>
      <c r="B178" s="128" t="s">
        <v>57</v>
      </c>
      <c r="C178" s="11" t="s">
        <v>23</v>
      </c>
      <c r="D178" s="188" t="s">
        <v>409</v>
      </c>
      <c r="E178" s="188" t="s">
        <v>410</v>
      </c>
      <c r="F178" s="28">
        <f t="shared" si="18"/>
        <v>5</v>
      </c>
      <c r="G178" s="24">
        <f t="shared" si="20"/>
        <v>1.0833333333333333</v>
      </c>
    </row>
    <row r="179" spans="1:7" ht="24.75" thickBot="1" x14ac:dyDescent="0.25">
      <c r="A179" s="46" t="s">
        <v>400</v>
      </c>
      <c r="B179" s="128" t="s">
        <v>58</v>
      </c>
      <c r="C179" s="5" t="s">
        <v>22</v>
      </c>
      <c r="D179" s="188" t="s">
        <v>411</v>
      </c>
      <c r="E179" s="188" t="s">
        <v>412</v>
      </c>
      <c r="F179" s="28">
        <f t="shared" si="18"/>
        <v>-3</v>
      </c>
      <c r="G179" s="24">
        <f t="shared" si="20"/>
        <v>0.9</v>
      </c>
    </row>
    <row r="180" spans="1:7" ht="36.75" thickBot="1" x14ac:dyDescent="0.25">
      <c r="A180" s="46" t="s">
        <v>401</v>
      </c>
      <c r="B180" s="99" t="s">
        <v>59</v>
      </c>
      <c r="C180" s="11" t="s">
        <v>23</v>
      </c>
      <c r="D180" s="188" t="s">
        <v>413</v>
      </c>
      <c r="E180" s="188" t="s">
        <v>409</v>
      </c>
      <c r="F180" s="28">
        <f t="shared" si="18"/>
        <v>-20</v>
      </c>
      <c r="G180" s="24">
        <f t="shared" si="20"/>
        <v>0.75</v>
      </c>
    </row>
    <row r="181" spans="1:7" ht="24.75" thickBot="1" x14ac:dyDescent="0.25">
      <c r="A181" s="46" t="s">
        <v>402</v>
      </c>
      <c r="B181" s="127" t="s">
        <v>60</v>
      </c>
      <c r="C181" s="11" t="s">
        <v>23</v>
      </c>
      <c r="D181" s="188" t="s">
        <v>414</v>
      </c>
      <c r="E181" s="188" t="s">
        <v>414</v>
      </c>
      <c r="F181" s="28">
        <f t="shared" si="18"/>
        <v>0</v>
      </c>
      <c r="G181" s="24">
        <v>0</v>
      </c>
    </row>
    <row r="182" spans="1:7" ht="24.75" thickBot="1" x14ac:dyDescent="0.25">
      <c r="A182" s="44" t="s">
        <v>403</v>
      </c>
      <c r="B182" s="83" t="s">
        <v>65</v>
      </c>
      <c r="C182" s="5" t="s">
        <v>22</v>
      </c>
      <c r="D182" s="188" t="s">
        <v>415</v>
      </c>
      <c r="E182" s="188" t="s">
        <v>416</v>
      </c>
      <c r="F182" s="28">
        <f t="shared" si="18"/>
        <v>12</v>
      </c>
      <c r="G182" s="24">
        <f t="shared" si="20"/>
        <v>1.1200000000000001</v>
      </c>
    </row>
    <row r="183" spans="1:7" ht="36.75" thickBot="1" x14ac:dyDescent="0.25">
      <c r="A183" s="44" t="s">
        <v>404</v>
      </c>
      <c r="B183" s="108" t="s">
        <v>66</v>
      </c>
      <c r="C183" s="10" t="s">
        <v>23</v>
      </c>
      <c r="D183" s="188">
        <v>100</v>
      </c>
      <c r="E183" s="188" t="s">
        <v>417</v>
      </c>
      <c r="F183" s="28">
        <f t="shared" si="18"/>
        <v>-90</v>
      </c>
      <c r="G183" s="24">
        <f t="shared" si="20"/>
        <v>0.1</v>
      </c>
    </row>
  </sheetData>
  <mergeCells count="4">
    <mergeCell ref="A3:A4"/>
    <mergeCell ref="B3:B4"/>
    <mergeCell ref="C3:C4"/>
    <mergeCell ref="D3:G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Шемякина</dc:creator>
  <cp:lastModifiedBy>Екатерина</cp:lastModifiedBy>
  <cp:lastPrinted>2023-03-23T08:45:11Z</cp:lastPrinted>
  <dcterms:created xsi:type="dcterms:W3CDTF">2023-03-22T08:10:50Z</dcterms:created>
  <dcterms:modified xsi:type="dcterms:W3CDTF">2024-02-14T13:16:29Z</dcterms:modified>
</cp:coreProperties>
</file>