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егина Рамазановна\Documents\Работа\Регина\постановления\2024\Август\"/>
    </mc:Choice>
  </mc:AlternateContent>
  <xr:revisionPtr revIDLastSave="0" documentId="13_ncr:1_{BE2E782C-DF8F-479B-94FE-91371B1BBC6A}" xr6:coauthVersionLast="47" xr6:coauthVersionMax="47" xr10:uidLastSave="{00000000-0000-0000-0000-000000000000}"/>
  <bookViews>
    <workbookView xWindow="-120" yWindow="-120" windowWidth="29040" windowHeight="15840" activeTab="1" xr2:uid="{3F510771-3B46-4BAF-B6E1-554D4CD204B6}"/>
  </bookViews>
  <sheets>
    <sheet name="Местный бюджет" sheetId="1" r:id="rId1"/>
    <sheet name="Общий бюджет" sheetId="2" r:id="rId2"/>
  </sheets>
  <definedNames>
    <definedName name="_xlnm.Print_Titles" localSheetId="0">'Местный бюджет'!$5:$6</definedName>
    <definedName name="_xlnm.Print_Titles" localSheetId="1">'Общий бюджет'!$7:$8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F11" i="2"/>
  <c r="F9" i="2" s="1"/>
  <c r="F10" i="2"/>
  <c r="M13" i="2"/>
  <c r="G14" i="1"/>
  <c r="M12" i="2"/>
  <c r="M10" i="2"/>
  <c r="F40" i="2"/>
  <c r="F92" i="2"/>
  <c r="F84" i="2"/>
  <c r="F39" i="2"/>
  <c r="F86" i="2"/>
  <c r="F42" i="2"/>
  <c r="F14" i="2"/>
  <c r="F91" i="2"/>
  <c r="F17" i="2"/>
  <c r="G26" i="1"/>
  <c r="G8" i="1"/>
  <c r="M11" i="2" l="1"/>
  <c r="M39" i="2"/>
  <c r="M86" i="2"/>
  <c r="G7" i="1"/>
  <c r="F12" i="2"/>
  <c r="M96" i="2"/>
  <c r="M99" i="2"/>
  <c r="M98" i="2"/>
  <c r="F96" i="2"/>
  <c r="N28" i="1"/>
  <c r="G12" i="1"/>
  <c r="F19" i="2"/>
  <c r="M19" i="2" s="1"/>
  <c r="F22" i="2"/>
  <c r="M22" i="2" s="1"/>
  <c r="N8" i="1"/>
  <c r="F34" i="2"/>
  <c r="M34" i="2" s="1"/>
  <c r="F31" i="2"/>
  <c r="M31" i="2" s="1"/>
  <c r="G39" i="2"/>
  <c r="M43" i="2"/>
  <c r="M40" i="2"/>
  <c r="M42" i="2"/>
  <c r="M41" i="2"/>
  <c r="H39" i="2"/>
  <c r="M79" i="2"/>
  <c r="M78" i="2"/>
  <c r="M76" i="2"/>
  <c r="M75" i="2"/>
  <c r="M72" i="2"/>
  <c r="M71" i="2"/>
  <c r="M69" i="2"/>
  <c r="M68" i="2"/>
  <c r="M51" i="2"/>
  <c r="M47" i="2"/>
  <c r="M44" i="2"/>
  <c r="M30" i="2"/>
  <c r="M27" i="2"/>
  <c r="M26" i="2"/>
  <c r="M23" i="2"/>
  <c r="M14" i="2"/>
  <c r="N23" i="1"/>
  <c r="N22" i="1"/>
  <c r="N21" i="1"/>
  <c r="N15" i="1"/>
  <c r="N14" i="1"/>
  <c r="N11" i="1"/>
  <c r="N9" i="1"/>
  <c r="N10" i="1"/>
  <c r="E10" i="2"/>
  <c r="E11" i="2"/>
  <c r="F88" i="2"/>
  <c r="M88" i="2" s="1"/>
  <c r="E42" i="2"/>
  <c r="E39" i="2" s="1"/>
  <c r="D9" i="2"/>
  <c r="I7" i="1"/>
  <c r="G10" i="2"/>
  <c r="H10" i="2"/>
  <c r="H12" i="2"/>
  <c r="G12" i="2"/>
  <c r="G9" i="2" s="1"/>
  <c r="E87" i="2"/>
  <c r="E84" i="2" s="1"/>
  <c r="M84" i="2" s="1"/>
  <c r="E7" i="1"/>
  <c r="J7" i="1"/>
  <c r="H7" i="1"/>
  <c r="E51" i="2"/>
  <c r="E48" i="2"/>
  <c r="M48" i="2" s="1"/>
  <c r="E38" i="2"/>
  <c r="M38" i="2" s="1"/>
  <c r="E35" i="2"/>
  <c r="M35" i="2" s="1"/>
  <c r="M91" i="2"/>
  <c r="M95" i="2"/>
  <c r="M83" i="2"/>
  <c r="M82" i="2"/>
  <c r="M80" i="2"/>
  <c r="F25" i="1"/>
  <c r="N25" i="1" s="1"/>
  <c r="F16" i="1"/>
  <c r="N16" i="1" s="1"/>
  <c r="F13" i="1"/>
  <c r="N13" i="1" s="1"/>
  <c r="N27" i="1"/>
  <c r="N26" i="1"/>
  <c r="N24" i="1"/>
  <c r="N7" i="1" l="1"/>
  <c r="N12" i="1"/>
  <c r="M17" i="2"/>
  <c r="F7" i="1"/>
  <c r="E12" i="2"/>
  <c r="H9" i="2"/>
  <c r="M87" i="2"/>
  <c r="E9" i="2" l="1"/>
</calcChain>
</file>

<file path=xl/sharedStrings.xml><?xml version="1.0" encoding="utf-8"?>
<sst xmlns="http://schemas.openxmlformats.org/spreadsheetml/2006/main" count="497" uniqueCount="121">
  <si>
    <t>№ п/п</t>
  </si>
  <si>
    <t xml:space="preserve">Статус </t>
  </si>
  <si>
    <t xml:space="preserve">Наименование муниципальной программы </t>
  </si>
  <si>
    <t>Главный распорядитель</t>
  </si>
  <si>
    <t>Расходы (тыс. рублей)</t>
  </si>
  <si>
    <t>2022 год</t>
  </si>
  <si>
    <t xml:space="preserve">2023 год </t>
  </si>
  <si>
    <t xml:space="preserve">2024 год </t>
  </si>
  <si>
    <t xml:space="preserve">2025 год </t>
  </si>
  <si>
    <t>2026 год</t>
  </si>
  <si>
    <t>2027 год</t>
  </si>
  <si>
    <t>2028 год</t>
  </si>
  <si>
    <t xml:space="preserve">2029 год </t>
  </si>
  <si>
    <t>2030 год</t>
  </si>
  <si>
    <t xml:space="preserve">Итого </t>
  </si>
  <si>
    <t>Расходы на реализацию Муниципальной программы за счет средств муниципального бюджета</t>
  </si>
  <si>
    <t xml:space="preserve">1. </t>
  </si>
  <si>
    <t xml:space="preserve">Муниципальная программа </t>
  </si>
  <si>
    <t xml:space="preserve">Администрация Кильмезского района </t>
  </si>
  <si>
    <t xml:space="preserve">Отдельное мероприятие </t>
  </si>
  <si>
    <t>Создание условий для предоставления транспортных услуг населению внутримуниципальных маршрутов, не имеющих альтернативного вида транспорта</t>
  </si>
  <si>
    <t>Администрация Кильмезского района</t>
  </si>
  <si>
    <t>2.</t>
  </si>
  <si>
    <t>3.</t>
  </si>
  <si>
    <t>4.</t>
  </si>
  <si>
    <t>5.</t>
  </si>
  <si>
    <t xml:space="preserve">6. </t>
  </si>
  <si>
    <t xml:space="preserve">7.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</si>
  <si>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</si>
  <si>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</si>
  <si>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</si>
  <si>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</si>
  <si>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</si>
  <si>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</si>
  <si>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</si>
  <si>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</si>
  <si>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</si>
  <si>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</si>
  <si>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</si>
  <si>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</si>
  <si>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</si>
  <si>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Выплаты к пенсиям муниципальных служащих</t>
  </si>
  <si>
    <t>Мероприятия в сфере молодежной политики</t>
  </si>
  <si>
    <t>Повышение социальной активности молодежи района, организация досуга молодого населения.</t>
  </si>
  <si>
    <t>Гражданско-патриотическое воспитание населения района.</t>
  </si>
  <si>
    <t>Профилактика алкоголизма, наркомании, токсикомании и табакокурения в Кильмезском районе</t>
  </si>
  <si>
    <t>Выдача молодым семьям в установленном порядке свидетельств на приобретение жилья</t>
  </si>
  <si>
    <t>Профилактика правонарушений среди населения Кильмезского района</t>
  </si>
  <si>
    <t>Развитие физкультуры и спорта в Кильмезском районе</t>
  </si>
  <si>
    <t>Присвоение спортивных разрядов и квалификационных категорий спортивных судей, предусмотренных частью 2 статьи 7.1 Закона Кировской области «О физической культуре и спорте в Кировской области»</t>
  </si>
  <si>
    <t>Возмещение расходов по приобретению оборудования приема телевещания малообеспеченным семьям</t>
  </si>
  <si>
    <t>Бюджетные ассигнования из резервного фонда Правительства Кировской области</t>
  </si>
  <si>
    <t>Софинансирование к бюджетным ассигнованиям из резервного фонда Правительства Кировской области</t>
  </si>
  <si>
    <t>Оснащение объектов спортивной инфраструктуры спортивно-технологическим оборудованием в пгт Кильмезь Кировской области</t>
  </si>
  <si>
    <t>Обеспечение доставки до медицинских учреждений области детей, оставшихся без попечения родителей и лиц из их числа, попавших в трудную жизненную ситуацию</t>
  </si>
  <si>
    <t>Оборудование жилых помещений с печным отоплением многодетных малообеспеченных семей, находящихся в социально-опасном положении, автономными пожарными извещателями</t>
  </si>
  <si>
    <t xml:space="preserve"> - </t>
  </si>
  <si>
    <t>Субсидии на обеспечение мер по поддержке юридических лиц и индивидуальных предпринимателей, осуществляющих регулярные перевозки пассажиров и багажа автомобильным транспортом на муниципальных маршрутах регулярных перевозок на территории Кировской области</t>
  </si>
  <si>
    <t>Возмещение расходов по оказанию дополнительной меры социальной поддержки для членов семей военнослужащих, связанной с обеспечением и доставкой твердого топлива</t>
  </si>
  <si>
    <t>Возмещение части недополученных доходов в связи с установлением бесплатного проезда в автомобильном транспорте общего пользования на муниципальных маршрутах регулярных перевозок на территории Кильмезского района</t>
  </si>
  <si>
    <t>Единовременная социальная выплата лицам, удостоенным звания Почетный гражданин Кильмеззского района</t>
  </si>
  <si>
    <t>Приложение № 5 
к муниципальной программе</t>
  </si>
  <si>
    <t>Приложение № 1</t>
  </si>
  <si>
    <t>Наименование мероприятия</t>
  </si>
  <si>
    <t>Источники финансирования</t>
  </si>
  <si>
    <t>Оценка расходов, тыс. рублей</t>
  </si>
  <si>
    <t>2023 год</t>
  </si>
  <si>
    <t>2024 год</t>
  </si>
  <si>
    <t>2025 год</t>
  </si>
  <si>
    <t>Муниципальная программа «Социальное развитие и поддержка населения Кильмезского района»</t>
  </si>
  <si>
    <t>Итого</t>
  </si>
  <si>
    <t>Федеральный бюджет</t>
  </si>
  <si>
    <t>Областной бюджет</t>
  </si>
  <si>
    <t>Местный бюджет</t>
  </si>
  <si>
    <t>Внебюджетные источники</t>
  </si>
  <si>
    <r>
      <t>1.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</si>
  <si>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t>федеральный бюджет (прогноз)</t>
  </si>
  <si>
    <t>-</t>
  </si>
  <si>
    <t>областной бюджет</t>
  </si>
  <si>
    <t>местный бюджет</t>
  </si>
  <si>
    <t>иные внебюджетные источники</t>
  </si>
  <si>
    <r>
      <t>2.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</si>
  <si>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t xml:space="preserve">областной бюджет </t>
  </si>
  <si>
    <r>
      <t>3.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</si>
  <si>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t>федеральный бюджет</t>
  </si>
  <si>
    <r>
      <t>4.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</si>
  <si>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</si>
  <si>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t>Гражданско-патриотическое воспитание населения района</t>
  </si>
  <si>
    <r>
      <t>6.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</si>
  <si>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</si>
  <si>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t>Обеспечение жильем молодых семей</t>
  </si>
  <si>
    <r>
      <t>8.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</si>
  <si>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</si>
  <si>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</si>
  <si>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</si>
  <si>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</si>
  <si>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</si>
  <si>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</si>
  <si>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t xml:space="preserve">местный бюджет </t>
  </si>
  <si>
    <r>
      <t>16.</t>
    </r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 </t>
    </r>
  </si>
  <si>
    <t>Оборудование жилых помещений с печным отоплением многодетных малообеспеченных семей и семей, находящихся в социально опасном положении, автономными пожарными извещателями</t>
  </si>
  <si>
    <t xml:space="preserve">Возмещение расходов по оказанию дополнительной меры социальной поддержки для членов семей военнослужащих, связанной с обеспечением и доставкой твердого топлива </t>
  </si>
  <si>
    <t>2029 год</t>
  </si>
  <si>
    <t xml:space="preserve">2030 год </t>
  </si>
  <si>
    <r>
      <t>11.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 </t>
    </r>
  </si>
  <si>
    <t xml:space="preserve"> -</t>
  </si>
  <si>
    <t xml:space="preserve">  -</t>
  </si>
  <si>
    <t xml:space="preserve">20. </t>
  </si>
  <si>
    <t>Приложение № 2</t>
  </si>
  <si>
    <t>Прогрозная (справочная) оценка ресурсного обеспечения реализации муниципальной программы за счет всех источников финансирования</t>
  </si>
  <si>
    <t>к муниципальной программе</t>
  </si>
  <si>
    <t>Приложение № 6</t>
  </si>
  <si>
    <t>Социальное развитие и поддержка населения Кильмезского района на 2022 - 2030 годы</t>
  </si>
  <si>
    <t xml:space="preserve">21. </t>
  </si>
  <si>
    <t>Создание молодежного пространства "Отличное место"</t>
  </si>
  <si>
    <t>21.</t>
  </si>
  <si>
    <t xml:space="preserve">федеральный бюджет </t>
  </si>
  <si>
    <t>Единовременная социальная выплата лицам, удостоенным звания Почетный гражданин Кильмезского района</t>
  </si>
  <si>
    <t>Утвержден постановлением администрации Кильмезского района от __.08.2024 № ___</t>
  </si>
  <si>
    <t>Утвержден 
постановлением администрации Кильмезского района 
от __.08.2024 № __</t>
  </si>
  <si>
    <t>Создание и развитие молодежного пространства "Отличное место"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</si>
</sst>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wrapText="1"/>
    </xf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Border="1"/>
    <xf numFmtId="2" fontId="9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2" fontId="9" fillId="0" borderId="5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2" fontId="5" fillId="0" borderId="11" xfId="0" applyNumberFormat="1" applyFont="1" applyBorder="1" applyAlignment="1">
      <alignment vertical="center" wrapText="1"/>
    </xf>
    <xf numFmtId="2" fontId="8" fillId="0" borderId="12" xfId="0" applyNumberFormat="1" applyFont="1" applyBorder="1" applyAlignment="1">
      <alignment vertical="center" wrapText="1"/>
    </xf>
    <xf numFmtId="2" fontId="0" fillId="0" borderId="14" xfId="0" applyNumberFormat="1" applyBorder="1" applyAlignment="1">
      <alignment vertical="center" wrapText="1"/>
    </xf>
    <xf numFmtId="2" fontId="9" fillId="0" borderId="14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2" fontId="4" fillId="0" borderId="16" xfId="0" applyNumberFormat="1" applyFont="1" applyBorder="1" applyAlignment="1">
      <alignment vertical="center" wrapText="1"/>
    </xf>
    <xf numFmtId="2" fontId="0" fillId="0" borderId="17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2" fontId="9" fillId="0" borderId="17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2" fontId="2" fillId="0" borderId="12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9" fillId="0" borderId="11" xfId="0" applyFont="1" applyBorder="1"/>
    <xf numFmtId="2" fontId="8" fillId="0" borderId="11" xfId="0" applyNumberFormat="1" applyFont="1" applyBorder="1"/>
    <xf numFmtId="2" fontId="8" fillId="0" borderId="12" xfId="0" applyNumberFormat="1" applyFont="1" applyBorder="1"/>
    <xf numFmtId="2" fontId="9" fillId="0" borderId="14" xfId="0" applyNumberFormat="1" applyFont="1" applyBorder="1"/>
    <xf numFmtId="0" fontId="4" fillId="0" borderId="16" xfId="0" applyFont="1" applyFill="1" applyBorder="1" applyAlignment="1">
      <alignment vertical="center" wrapText="1"/>
    </xf>
    <xf numFmtId="0" fontId="9" fillId="0" borderId="16" xfId="0" applyFont="1" applyBorder="1"/>
    <xf numFmtId="2" fontId="9" fillId="0" borderId="16" xfId="0" applyNumberFormat="1" applyFont="1" applyBorder="1"/>
    <xf numFmtId="2" fontId="9" fillId="0" borderId="17" xfId="0" applyNumberFormat="1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0" fillId="0" borderId="1" xfId="0" applyBorder="1"/>
    <xf numFmtId="2" fontId="0" fillId="0" borderId="1" xfId="0" applyNumberFormat="1" applyBorder="1"/>
    <xf numFmtId="2" fontId="9" fillId="0" borderId="11" xfId="0" applyNumberFormat="1" applyFont="1" applyBorder="1"/>
    <xf numFmtId="2" fontId="0" fillId="0" borderId="14" xfId="0" applyNumberFormat="1" applyBorder="1"/>
    <xf numFmtId="0" fontId="0" fillId="0" borderId="16" xfId="0" applyBorder="1"/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5" xfId="0" applyFont="1" applyBorder="1" applyAlignment="1">
      <alignment wrapText="1"/>
    </xf>
    <xf numFmtId="0" fontId="0" fillId="0" borderId="6" xfId="0" applyBorder="1" applyAlignment="1"/>
    <xf numFmtId="0" fontId="1" fillId="0" borderId="5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 indent="3"/>
    </xf>
    <xf numFmtId="0" fontId="4" fillId="0" borderId="13" xfId="0" applyFont="1" applyBorder="1" applyAlignment="1">
      <alignment horizontal="left" vertical="center" wrapText="1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06C7-CB13-459E-AD00-62394B76E5C3}">
  <dimension ref="A1:S38"/>
  <sheetViews>
    <sheetView workbookViewId="0">
      <selection activeCell="G7" sqref="G7"/>
    </sheetView>
  </sheetViews>
  <sheetFormatPr defaultRowHeight="15" x14ac:dyDescent="0.25"/>
  <cols>
    <col min="1" max="1" width="5.85546875" customWidth="1"/>
    <col min="2" max="2" width="15.140625" customWidth="1"/>
    <col min="3" max="3" width="30.85546875" customWidth="1"/>
    <col min="4" max="4" width="15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62</v>
      </c>
      <c r="M1" s="1"/>
      <c r="N1" s="1"/>
      <c r="O1" s="1"/>
      <c r="P1" s="1"/>
      <c r="Q1" s="1"/>
      <c r="R1" s="1"/>
      <c r="S1" s="1"/>
    </row>
    <row r="2" spans="1:19" ht="78" customHeight="1" x14ac:dyDescent="0.25">
      <c r="A2" s="1"/>
      <c r="B2" s="68" t="s">
        <v>61</v>
      </c>
      <c r="C2" s="69"/>
      <c r="D2" s="1"/>
      <c r="E2" s="1"/>
      <c r="F2" s="1"/>
      <c r="G2" s="1"/>
      <c r="H2" s="1"/>
      <c r="I2" s="1"/>
      <c r="J2" s="1"/>
      <c r="K2" s="1"/>
      <c r="L2" s="68" t="s">
        <v>119</v>
      </c>
      <c r="M2" s="69"/>
      <c r="N2" s="69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4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72" t="s">
        <v>0</v>
      </c>
      <c r="B5" s="72" t="s">
        <v>1</v>
      </c>
      <c r="C5" s="70" t="s">
        <v>2</v>
      </c>
      <c r="D5" s="70" t="s">
        <v>3</v>
      </c>
      <c r="E5" s="5" t="s">
        <v>4</v>
      </c>
      <c r="F5" s="6"/>
      <c r="G5" s="6"/>
      <c r="H5" s="6"/>
      <c r="I5" s="6"/>
      <c r="J5" s="6"/>
      <c r="K5" s="6"/>
      <c r="L5" s="6"/>
      <c r="M5" s="6"/>
      <c r="N5" s="7"/>
      <c r="O5" s="13"/>
      <c r="P5" s="13"/>
      <c r="Q5" s="13"/>
      <c r="R5" s="13"/>
      <c r="S5" s="13"/>
    </row>
    <row r="6" spans="1:19" ht="35.25" customHeight="1" x14ac:dyDescent="0.25">
      <c r="A6" s="71"/>
      <c r="B6" s="71"/>
      <c r="C6" s="71"/>
      <c r="D6" s="71"/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12"/>
      <c r="P6" s="13"/>
      <c r="Q6" s="13"/>
      <c r="R6" s="13"/>
      <c r="S6" s="13"/>
    </row>
    <row r="7" spans="1:19" ht="60" x14ac:dyDescent="0.25">
      <c r="A7" s="2"/>
      <c r="B7" s="3" t="s">
        <v>17</v>
      </c>
      <c r="C7" s="3" t="s">
        <v>112</v>
      </c>
      <c r="D7" s="3" t="s">
        <v>18</v>
      </c>
      <c r="E7" s="10">
        <f>E8+E9+E10+E11+E12+E13+E14+E15+E16+E17+E18+E19+E20+E21+E22+E23+E24</f>
        <v>3162.7200000000003</v>
      </c>
      <c r="F7" s="10">
        <f>F8+F9+F10+F11+F12+F13+F14+F15+F16+F17+F18+F19+F20+F21+F22+F23+F24+F25+F26+F27</f>
        <v>6182.2</v>
      </c>
      <c r="G7" s="10">
        <f>G8+G9+G10+G11+G12+G13+G14+G15+G16+G17+G18+G19+G20+G21+G22+G23+G24+G25+G26+G27+G28</f>
        <v>5167.5</v>
      </c>
      <c r="H7" s="10">
        <f>H8+H9+H10+H11+H12+H13+H14+H15+H16+H17+H18+H19+H20+H21+H22+H23+H24+H26+H27</f>
        <v>2691.4999999999995</v>
      </c>
      <c r="I7" s="10">
        <f>I8+I9+I10+I11+I12+I13+I14+I15+I16+I17+I18+I19+I20+I21+I22+I23+I24+I26+I27</f>
        <v>2691.4999999999995</v>
      </c>
      <c r="J7" s="10">
        <f>J8+J9+J10+J11+J12+J13+J14+J15+J16+J17+J18+J19+J20+J21+J22+J23+J24+J26+J27</f>
        <v>0</v>
      </c>
      <c r="K7" s="10">
        <v>0</v>
      </c>
      <c r="L7" s="10">
        <v>0</v>
      </c>
      <c r="M7" s="10">
        <v>0</v>
      </c>
      <c r="N7" s="10">
        <f>N8+N9+N10+N11+N12+N13+N14+N15+N16+N17+N18+N19+N20+N21+N22+N23+N24+N25+N26+N27+N28</f>
        <v>19895.419999999998</v>
      </c>
      <c r="O7" s="12"/>
      <c r="P7" s="13"/>
      <c r="Q7" s="13"/>
      <c r="R7" s="13"/>
      <c r="S7" s="13"/>
    </row>
    <row r="8" spans="1:19" ht="105" x14ac:dyDescent="0.25">
      <c r="A8" s="2" t="s">
        <v>16</v>
      </c>
      <c r="B8" s="3" t="s">
        <v>19</v>
      </c>
      <c r="C8" s="8" t="s">
        <v>20</v>
      </c>
      <c r="D8" s="3" t="s">
        <v>21</v>
      </c>
      <c r="E8" s="9">
        <v>700</v>
      </c>
      <c r="F8" s="9">
        <v>713.4</v>
      </c>
      <c r="G8" s="9">
        <f>750+60.7+230</f>
        <v>1040.7</v>
      </c>
      <c r="H8" s="9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ref="N8:N16" si="0">E8+F8+G8+H8+I8+J8+K8+L8+M8</f>
        <v>2454.1000000000004</v>
      </c>
      <c r="O8" s="12"/>
      <c r="P8" s="13"/>
      <c r="Q8" s="13"/>
      <c r="R8" s="13"/>
      <c r="S8" s="13"/>
    </row>
    <row r="9" spans="1:19" ht="45" x14ac:dyDescent="0.25">
      <c r="A9" s="2" t="s">
        <v>22</v>
      </c>
      <c r="B9" s="3" t="s">
        <v>19</v>
      </c>
      <c r="C9" s="3" t="s">
        <v>41</v>
      </c>
      <c r="D9" s="3" t="s">
        <v>21</v>
      </c>
      <c r="E9" s="2">
        <v>1769.05</v>
      </c>
      <c r="F9" s="2">
        <v>1834.6</v>
      </c>
      <c r="G9" s="2">
        <v>1978.3</v>
      </c>
      <c r="H9" s="2">
        <v>1882.5</v>
      </c>
      <c r="I9" s="10">
        <v>1882.5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9346.9500000000007</v>
      </c>
      <c r="O9" s="12"/>
      <c r="P9" s="13"/>
      <c r="Q9" s="13"/>
      <c r="R9" s="13"/>
      <c r="S9" s="13"/>
    </row>
    <row r="10" spans="1:19" ht="45" x14ac:dyDescent="0.25">
      <c r="A10" s="2" t="s">
        <v>23</v>
      </c>
      <c r="B10" s="3" t="s">
        <v>19</v>
      </c>
      <c r="C10" s="16" t="s">
        <v>42</v>
      </c>
      <c r="D10" s="3" t="s">
        <v>21</v>
      </c>
      <c r="E10" s="9">
        <v>17</v>
      </c>
      <c r="F10" s="9">
        <v>8</v>
      </c>
      <c r="G10" s="9">
        <v>8</v>
      </c>
      <c r="H10" s="9">
        <v>8</v>
      </c>
      <c r="I10" s="9">
        <v>8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49</v>
      </c>
      <c r="O10" s="12"/>
      <c r="P10" s="13"/>
      <c r="Q10" s="13"/>
      <c r="R10" s="13"/>
      <c r="S10" s="13"/>
    </row>
    <row r="11" spans="1:19" ht="60" x14ac:dyDescent="0.25">
      <c r="A11" s="2" t="s">
        <v>24</v>
      </c>
      <c r="B11" s="14" t="s">
        <v>19</v>
      </c>
      <c r="C11" s="17" t="s">
        <v>43</v>
      </c>
      <c r="D11" s="15" t="s">
        <v>21</v>
      </c>
      <c r="E11" s="9">
        <v>68.099999999999994</v>
      </c>
      <c r="F11" s="9">
        <v>68.099999999999994</v>
      </c>
      <c r="G11" s="9">
        <v>68.099999999999994</v>
      </c>
      <c r="H11" s="9">
        <v>68.099999999999994</v>
      </c>
      <c r="I11" s="9">
        <v>68.099999999999994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340.5</v>
      </c>
      <c r="O11" s="12"/>
      <c r="P11" s="13"/>
      <c r="Q11" s="13"/>
      <c r="R11" s="13"/>
      <c r="S11" s="13"/>
    </row>
    <row r="12" spans="1:19" ht="45" x14ac:dyDescent="0.25">
      <c r="A12" s="2" t="s">
        <v>25</v>
      </c>
      <c r="B12" s="3" t="s">
        <v>19</v>
      </c>
      <c r="C12" s="18" t="s">
        <v>44</v>
      </c>
      <c r="D12" s="3" t="s">
        <v>21</v>
      </c>
      <c r="E12" s="2">
        <v>88.3</v>
      </c>
      <c r="F12" s="2">
        <v>97.5</v>
      </c>
      <c r="G12" s="2">
        <f>97.5+26.1</f>
        <v>123.6</v>
      </c>
      <c r="H12" s="2">
        <v>97.5</v>
      </c>
      <c r="I12" s="10">
        <v>97.5</v>
      </c>
      <c r="J12" s="10">
        <v>0</v>
      </c>
      <c r="K12" s="10">
        <v>0</v>
      </c>
      <c r="L12" s="10">
        <v>0</v>
      </c>
      <c r="M12" s="10">
        <v>0</v>
      </c>
      <c r="N12" s="10">
        <f t="shared" si="0"/>
        <v>504.4</v>
      </c>
      <c r="O12" s="12"/>
      <c r="P12" s="13"/>
      <c r="Q12" s="13"/>
      <c r="R12" s="13"/>
      <c r="S12" s="13"/>
    </row>
    <row r="13" spans="1:19" ht="60" x14ac:dyDescent="0.25">
      <c r="A13" s="2" t="s">
        <v>26</v>
      </c>
      <c r="B13" s="3" t="s">
        <v>19</v>
      </c>
      <c r="C13" s="16" t="s">
        <v>45</v>
      </c>
      <c r="D13" s="3" t="s">
        <v>21</v>
      </c>
      <c r="E13" s="2">
        <v>22.8</v>
      </c>
      <c r="F13" s="2">
        <f>47.7-10</f>
        <v>37.700000000000003</v>
      </c>
      <c r="G13" s="2">
        <v>47.7</v>
      </c>
      <c r="H13" s="2">
        <v>47.7</v>
      </c>
      <c r="I13" s="10">
        <v>47.7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203.60000000000002</v>
      </c>
      <c r="O13" s="12"/>
      <c r="P13" s="13"/>
      <c r="Q13" s="13"/>
      <c r="R13" s="13"/>
      <c r="S13" s="13"/>
    </row>
    <row r="14" spans="1:19" ht="60" x14ac:dyDescent="0.25">
      <c r="A14" s="2" t="s">
        <v>27</v>
      </c>
      <c r="B14" s="14" t="s">
        <v>19</v>
      </c>
      <c r="C14" s="17" t="s">
        <v>46</v>
      </c>
      <c r="D14" s="15" t="s">
        <v>21</v>
      </c>
      <c r="E14" s="2">
        <v>393.57</v>
      </c>
      <c r="F14" s="10">
        <v>675</v>
      </c>
      <c r="G14" s="10">
        <f>500</f>
        <v>500</v>
      </c>
      <c r="H14" s="10">
        <v>500</v>
      </c>
      <c r="I14" s="10">
        <v>500</v>
      </c>
      <c r="J14" s="10">
        <v>0</v>
      </c>
      <c r="K14" s="10">
        <v>0</v>
      </c>
      <c r="L14" s="10">
        <v>0</v>
      </c>
      <c r="M14" s="10">
        <v>0</v>
      </c>
      <c r="N14" s="10">
        <f t="shared" si="0"/>
        <v>2568.5699999999997</v>
      </c>
      <c r="O14" s="12"/>
      <c r="P14" s="13"/>
      <c r="Q14" s="13"/>
      <c r="R14" s="13"/>
      <c r="S14" s="13"/>
    </row>
    <row r="15" spans="1:19" ht="45" x14ac:dyDescent="0.25">
      <c r="A15" s="2" t="s">
        <v>28</v>
      </c>
      <c r="B15" s="3" t="s">
        <v>19</v>
      </c>
      <c r="C15" s="8" t="s">
        <v>47</v>
      </c>
      <c r="D15" s="3" t="s">
        <v>21</v>
      </c>
      <c r="E15" s="10">
        <v>20</v>
      </c>
      <c r="F15" s="10">
        <v>20</v>
      </c>
      <c r="G15" s="10">
        <v>20</v>
      </c>
      <c r="H15" s="10">
        <v>20</v>
      </c>
      <c r="I15" s="10">
        <v>20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100</v>
      </c>
      <c r="O15" s="12"/>
      <c r="P15" s="13"/>
      <c r="Q15" s="13"/>
      <c r="R15" s="13"/>
      <c r="S15" s="13"/>
    </row>
    <row r="16" spans="1:19" ht="45" x14ac:dyDescent="0.25">
      <c r="A16" s="2" t="s">
        <v>29</v>
      </c>
      <c r="B16" s="3" t="s">
        <v>19</v>
      </c>
      <c r="C16" s="16" t="s">
        <v>48</v>
      </c>
      <c r="D16" s="3" t="s">
        <v>21</v>
      </c>
      <c r="E16" s="2">
        <v>67.7</v>
      </c>
      <c r="F16" s="2">
        <f>107.7+10</f>
        <v>117.7</v>
      </c>
      <c r="G16" s="2">
        <v>67.7</v>
      </c>
      <c r="H16" s="2">
        <v>67.7</v>
      </c>
      <c r="I16" s="10">
        <v>67.7</v>
      </c>
      <c r="J16" s="10">
        <v>0</v>
      </c>
      <c r="K16" s="10">
        <v>0</v>
      </c>
      <c r="L16" s="10">
        <v>0</v>
      </c>
      <c r="M16" s="10">
        <v>0</v>
      </c>
      <c r="N16" s="10">
        <f t="shared" si="0"/>
        <v>388.5</v>
      </c>
      <c r="O16" s="12"/>
      <c r="P16" s="13"/>
      <c r="Q16" s="13"/>
      <c r="R16" s="13"/>
      <c r="S16" s="13"/>
    </row>
    <row r="17" spans="1:19" ht="120" x14ac:dyDescent="0.25">
      <c r="A17" s="2" t="s">
        <v>30</v>
      </c>
      <c r="B17" s="14" t="s">
        <v>19</v>
      </c>
      <c r="C17" s="17" t="s">
        <v>49</v>
      </c>
      <c r="D17" s="15" t="s">
        <v>21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2"/>
      <c r="P17" s="13"/>
      <c r="Q17" s="13"/>
      <c r="R17" s="13"/>
      <c r="S17" s="13"/>
    </row>
    <row r="18" spans="1:19" ht="60" x14ac:dyDescent="0.25">
      <c r="A18" s="2" t="s">
        <v>31</v>
      </c>
      <c r="B18" s="3" t="s">
        <v>19</v>
      </c>
      <c r="C18" s="8" t="s">
        <v>50</v>
      </c>
      <c r="D18" s="3" t="s">
        <v>21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2"/>
      <c r="P18" s="13"/>
      <c r="Q18" s="13"/>
      <c r="R18" s="13"/>
      <c r="S18" s="13"/>
    </row>
    <row r="19" spans="1:19" ht="60" x14ac:dyDescent="0.25">
      <c r="A19" s="2" t="s">
        <v>32</v>
      </c>
      <c r="B19" s="3" t="s">
        <v>19</v>
      </c>
      <c r="C19" s="3" t="s">
        <v>51</v>
      </c>
      <c r="D19" s="3" t="s">
        <v>21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2"/>
      <c r="P19" s="13"/>
      <c r="Q19" s="13"/>
      <c r="R19" s="13"/>
      <c r="S19" s="13"/>
    </row>
    <row r="20" spans="1:19" ht="75" x14ac:dyDescent="0.25">
      <c r="A20" s="2" t="s">
        <v>33</v>
      </c>
      <c r="B20" s="3" t="s">
        <v>19</v>
      </c>
      <c r="C20" s="3" t="s">
        <v>52</v>
      </c>
      <c r="D20" s="3" t="s">
        <v>21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/>
      <c r="P20" s="13"/>
      <c r="Q20" s="13"/>
      <c r="R20" s="13"/>
      <c r="S20" s="13"/>
    </row>
    <row r="21" spans="1:19" ht="75" x14ac:dyDescent="0.25">
      <c r="A21" s="2" t="s">
        <v>34</v>
      </c>
      <c r="B21" s="3" t="s">
        <v>19</v>
      </c>
      <c r="C21" s="8" t="s">
        <v>53</v>
      </c>
      <c r="D21" s="3" t="s">
        <v>21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E21+F21+G21+H21+I21+J21+K21+L21+M21</f>
        <v>0</v>
      </c>
      <c r="O21" s="12"/>
      <c r="P21" s="13"/>
      <c r="Q21" s="13"/>
      <c r="R21" s="13"/>
      <c r="S21" s="13"/>
    </row>
    <row r="22" spans="1:19" ht="90" x14ac:dyDescent="0.25">
      <c r="A22" s="2" t="s">
        <v>35</v>
      </c>
      <c r="B22" s="3" t="s">
        <v>19</v>
      </c>
      <c r="C22" s="8" t="s">
        <v>54</v>
      </c>
      <c r="D22" s="3" t="s">
        <v>21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>E22+F22+G22+H22+I22+J22+K22+L22+M22</f>
        <v>0</v>
      </c>
      <c r="O22" s="12"/>
      <c r="P22" s="13"/>
      <c r="Q22" s="13"/>
      <c r="R22" s="13"/>
      <c r="S22" s="13"/>
    </row>
    <row r="23" spans="1:19" ht="120" x14ac:dyDescent="0.25">
      <c r="A23" s="2" t="s">
        <v>36</v>
      </c>
      <c r="B23" s="3" t="s">
        <v>19</v>
      </c>
      <c r="C23" s="8" t="s">
        <v>55</v>
      </c>
      <c r="D23" s="3" t="s">
        <v>21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E23+F23+G23+H23+I23+J23+K23+L23+M23</f>
        <v>0</v>
      </c>
      <c r="O23" s="12"/>
      <c r="P23" s="13"/>
      <c r="Q23" s="13"/>
      <c r="R23" s="13"/>
      <c r="S23" s="13"/>
    </row>
    <row r="24" spans="1:19" ht="150" x14ac:dyDescent="0.25">
      <c r="A24" s="2" t="s">
        <v>37</v>
      </c>
      <c r="B24" s="3" t="s">
        <v>19</v>
      </c>
      <c r="C24" s="3" t="s">
        <v>57</v>
      </c>
      <c r="D24" s="3" t="s">
        <v>21</v>
      </c>
      <c r="E24" s="2">
        <v>16.2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>M24+L24+K24+J24+I24+H24+G24+F24+E24</f>
        <v>16.2</v>
      </c>
      <c r="O24" s="12"/>
      <c r="P24" s="13"/>
      <c r="Q24" s="13"/>
      <c r="R24" s="13"/>
      <c r="S24" s="13"/>
    </row>
    <row r="25" spans="1:19" ht="90" x14ac:dyDescent="0.25">
      <c r="A25" s="2" t="s">
        <v>38</v>
      </c>
      <c r="B25" s="3" t="s">
        <v>19</v>
      </c>
      <c r="C25" s="3" t="s">
        <v>58</v>
      </c>
      <c r="D25" s="3" t="s">
        <v>21</v>
      </c>
      <c r="E25" s="2" t="s">
        <v>56</v>
      </c>
      <c r="F25" s="2">
        <f>2530.1+28.5</f>
        <v>2558.6</v>
      </c>
      <c r="G25" s="2">
        <v>1248.4000000000001</v>
      </c>
      <c r="H25" s="2" t="s">
        <v>56</v>
      </c>
      <c r="I25" s="2" t="s">
        <v>56</v>
      </c>
      <c r="J25" s="2" t="s">
        <v>56</v>
      </c>
      <c r="K25" s="2" t="s">
        <v>56</v>
      </c>
      <c r="L25" s="2" t="s">
        <v>56</v>
      </c>
      <c r="M25" s="2" t="s">
        <v>56</v>
      </c>
      <c r="N25" s="10">
        <f>F25+G25</f>
        <v>3807</v>
      </c>
      <c r="O25" s="12"/>
      <c r="P25" s="13"/>
      <c r="Q25" s="13"/>
      <c r="R25" s="13"/>
      <c r="S25" s="13"/>
    </row>
    <row r="26" spans="1:19" ht="136.5" customHeight="1" x14ac:dyDescent="0.25">
      <c r="A26" s="2" t="s">
        <v>39</v>
      </c>
      <c r="B26" s="3" t="s">
        <v>19</v>
      </c>
      <c r="C26" s="3" t="s">
        <v>59</v>
      </c>
      <c r="D26" s="3" t="s">
        <v>21</v>
      </c>
      <c r="E26" s="2" t="s">
        <v>56</v>
      </c>
      <c r="F26" s="2">
        <v>36.6</v>
      </c>
      <c r="G26" s="10">
        <f>15+20</f>
        <v>35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>F26+G26+H26+I26+J26+K26+L26+M26</f>
        <v>71.599999999999994</v>
      </c>
      <c r="O26" s="12"/>
      <c r="P26" s="13"/>
      <c r="Q26" s="13"/>
      <c r="R26" s="13"/>
      <c r="S26" s="13"/>
    </row>
    <row r="27" spans="1:19" ht="60" x14ac:dyDescent="0.25">
      <c r="A27" s="2" t="s">
        <v>40</v>
      </c>
      <c r="B27" s="3" t="s">
        <v>19</v>
      </c>
      <c r="C27" s="3" t="s">
        <v>60</v>
      </c>
      <c r="D27" s="3" t="s">
        <v>21</v>
      </c>
      <c r="E27" s="2" t="s">
        <v>56</v>
      </c>
      <c r="F27" s="10">
        <v>15</v>
      </c>
      <c r="G27" s="10">
        <v>15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>M27+L27+K27+J27+I27+H27+G27+F27</f>
        <v>30</v>
      </c>
      <c r="O27" s="12"/>
      <c r="P27" s="13"/>
      <c r="Q27" s="13"/>
      <c r="R27" s="13"/>
      <c r="S27" s="13"/>
    </row>
    <row r="28" spans="1:19" ht="45" x14ac:dyDescent="0.25">
      <c r="A28" s="2" t="s">
        <v>113</v>
      </c>
      <c r="B28" s="3" t="s">
        <v>19</v>
      </c>
      <c r="C28" s="3" t="s">
        <v>114</v>
      </c>
      <c r="D28" s="3" t="s">
        <v>21</v>
      </c>
      <c r="E28" s="2" t="s">
        <v>56</v>
      </c>
      <c r="F28" s="10">
        <v>0</v>
      </c>
      <c r="G28" s="10">
        <v>15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f>G28</f>
        <v>15</v>
      </c>
      <c r="O28" s="13"/>
      <c r="P28" s="13"/>
      <c r="Q28" s="13"/>
      <c r="R28" s="13"/>
      <c r="S28" s="13"/>
    </row>
    <row r="29" spans="1:1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3"/>
      <c r="P29" s="13"/>
      <c r="Q29" s="13"/>
      <c r="R29" s="13"/>
      <c r="S29" s="13"/>
    </row>
    <row r="30" spans="1:1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</sheetData>
  <mergeCells count="6">
    <mergeCell ref="L2:N2"/>
    <mergeCell ref="D5:D6"/>
    <mergeCell ref="C5:C6"/>
    <mergeCell ref="B5:B6"/>
    <mergeCell ref="A5:A6"/>
    <mergeCell ref="B2:C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1BF9-DF64-44A1-9BE4-257E82EF5E16}">
  <sheetPr>
    <pageSetUpPr fitToPage="1"/>
  </sheetPr>
  <dimension ref="A1:M99"/>
  <sheetViews>
    <sheetView tabSelected="1" zoomScaleNormal="100" workbookViewId="0">
      <selection activeCell="M10" sqref="M10"/>
    </sheetView>
  </sheetViews>
  <sheetFormatPr defaultRowHeight="15" x14ac:dyDescent="0.25"/>
  <cols>
    <col min="1" max="1" width="6.5703125" customWidth="1"/>
    <col min="2" max="2" width="26.85546875" customWidth="1"/>
    <col min="3" max="3" width="19.7109375" customWidth="1"/>
    <col min="4" max="4" width="12.140625" customWidth="1"/>
    <col min="5" max="5" width="11.85546875" customWidth="1"/>
    <col min="6" max="6" width="11.7109375" customWidth="1"/>
    <col min="7" max="8" width="12" customWidth="1"/>
    <col min="9" max="9" width="11.42578125" customWidth="1"/>
    <col min="10" max="10" width="11.28515625" customWidth="1"/>
    <col min="11" max="11" width="11.42578125" customWidth="1"/>
    <col min="12" max="12" width="11.85546875" customWidth="1"/>
    <col min="13" max="13" width="12.28515625" customWidth="1"/>
  </cols>
  <sheetData>
    <row r="1" spans="1:13" ht="18.75" x14ac:dyDescent="0.3">
      <c r="L1" s="60" t="s">
        <v>108</v>
      </c>
    </row>
    <row r="2" spans="1:13" ht="101.25" customHeight="1" x14ac:dyDescent="0.3">
      <c r="B2" s="61"/>
      <c r="K2" s="101" t="s">
        <v>118</v>
      </c>
      <c r="L2" s="101"/>
      <c r="M2" s="101"/>
    </row>
    <row r="3" spans="1:13" ht="35.25" customHeight="1" x14ac:dyDescent="0.3">
      <c r="B3" s="61" t="s">
        <v>111</v>
      </c>
      <c r="K3" s="62"/>
      <c r="L3" s="62"/>
      <c r="M3" s="62"/>
    </row>
    <row r="4" spans="1:13" ht="21" customHeight="1" x14ac:dyDescent="0.3">
      <c r="B4" s="104" t="s">
        <v>110</v>
      </c>
      <c r="C4" s="69"/>
      <c r="K4" s="62"/>
      <c r="L4" s="62"/>
      <c r="M4" s="62"/>
    </row>
    <row r="5" spans="1:13" ht="45" customHeight="1" x14ac:dyDescent="0.3">
      <c r="B5" s="102" t="s">
        <v>109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7" spans="1:13" ht="30.75" customHeight="1" x14ac:dyDescent="0.25">
      <c r="A7" s="73" t="s">
        <v>0</v>
      </c>
      <c r="B7" s="73" t="s">
        <v>63</v>
      </c>
      <c r="C7" s="73" t="s">
        <v>64</v>
      </c>
      <c r="D7" s="73" t="s">
        <v>65</v>
      </c>
      <c r="E7" s="73"/>
      <c r="F7" s="73"/>
      <c r="G7" s="73"/>
      <c r="H7" s="73"/>
      <c r="I7" s="73"/>
      <c r="J7" s="73"/>
      <c r="K7" s="73"/>
      <c r="L7" s="73"/>
      <c r="M7" s="73"/>
    </row>
    <row r="8" spans="1:13" ht="32.25" customHeight="1" x14ac:dyDescent="0.25">
      <c r="A8" s="73"/>
      <c r="B8" s="73"/>
      <c r="C8" s="73"/>
      <c r="D8" s="20" t="s">
        <v>5</v>
      </c>
      <c r="E8" s="20" t="s">
        <v>66</v>
      </c>
      <c r="F8" s="20" t="s">
        <v>67</v>
      </c>
      <c r="G8" s="20" t="s">
        <v>68</v>
      </c>
      <c r="H8" s="20" t="s">
        <v>9</v>
      </c>
      <c r="I8" s="20" t="s">
        <v>10</v>
      </c>
      <c r="J8" s="20" t="s">
        <v>11</v>
      </c>
      <c r="K8" s="20" t="s">
        <v>102</v>
      </c>
      <c r="L8" s="20" t="s">
        <v>103</v>
      </c>
      <c r="M8" s="22" t="s">
        <v>70</v>
      </c>
    </row>
    <row r="9" spans="1:13" ht="28.5" customHeight="1" x14ac:dyDescent="0.25">
      <c r="A9" s="73"/>
      <c r="B9" s="73" t="s">
        <v>69</v>
      </c>
      <c r="C9" s="20" t="s">
        <v>70</v>
      </c>
      <c r="D9" s="23">
        <f t="shared" ref="D9:H9" si="0">D10+D11+D12+D13</f>
        <v>8753.64</v>
      </c>
      <c r="E9" s="23">
        <f>E10+E11+E12+E13</f>
        <v>11693.55</v>
      </c>
      <c r="F9" s="23">
        <f>F10+F11+F12+F13</f>
        <v>13622.029999999999</v>
      </c>
      <c r="G9" s="23">
        <f t="shared" si="0"/>
        <v>6913.33</v>
      </c>
      <c r="H9" s="23">
        <f t="shared" si="0"/>
        <v>6913.33</v>
      </c>
      <c r="I9" s="23">
        <v>0</v>
      </c>
      <c r="J9" s="23">
        <v>0</v>
      </c>
      <c r="K9" s="23">
        <v>0</v>
      </c>
      <c r="L9" s="23">
        <v>0</v>
      </c>
      <c r="M9" s="25">
        <f>D9+E9+F9+G9+H9+I9+J9+K9+L9</f>
        <v>47895.880000000005</v>
      </c>
    </row>
    <row r="10" spans="1:13" ht="30" customHeight="1" x14ac:dyDescent="0.25">
      <c r="A10" s="73"/>
      <c r="B10" s="73"/>
      <c r="C10" s="19" t="s">
        <v>71</v>
      </c>
      <c r="D10" s="19">
        <v>1363.91</v>
      </c>
      <c r="E10" s="24">
        <f>E40</f>
        <v>1362.91</v>
      </c>
      <c r="F10" s="19">
        <f>F40</f>
        <v>1918.95</v>
      </c>
      <c r="G10" s="19">
        <f>G40</f>
        <v>1721.83</v>
      </c>
      <c r="H10" s="24">
        <f>H40</f>
        <v>1721.83</v>
      </c>
      <c r="I10" s="24">
        <v>0</v>
      </c>
      <c r="J10" s="24">
        <v>0</v>
      </c>
      <c r="K10" s="24">
        <v>0</v>
      </c>
      <c r="L10" s="24">
        <v>0</v>
      </c>
      <c r="M10" s="26">
        <f>D10+E10+F10+G10+H10+I10+J10+K10+L10</f>
        <v>8089.43</v>
      </c>
    </row>
    <row r="11" spans="1:13" ht="30.75" customHeight="1" x14ac:dyDescent="0.25">
      <c r="A11" s="73"/>
      <c r="B11" s="73"/>
      <c r="C11" s="19" t="s">
        <v>72</v>
      </c>
      <c r="D11" s="19">
        <v>2564.0100000000002</v>
      </c>
      <c r="E11" s="24">
        <f>E41+E78</f>
        <v>1648.44</v>
      </c>
      <c r="F11" s="26">
        <f>F86+F98</f>
        <v>4035.58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4">
        <v>0</v>
      </c>
      <c r="M11" s="26">
        <f>D11+E11+F11+G11+H11+I11+J11+K11+L11</f>
        <v>8248.0300000000007</v>
      </c>
    </row>
    <row r="12" spans="1:13" ht="24.75" customHeight="1" x14ac:dyDescent="0.25">
      <c r="A12" s="73"/>
      <c r="B12" s="73"/>
      <c r="C12" s="19" t="s">
        <v>73</v>
      </c>
      <c r="D12" s="19">
        <v>3162.72</v>
      </c>
      <c r="E12" s="24">
        <f>E17+E22+E26+E30+E34+E38+E42+E47+E51+E87+E91+E95</f>
        <v>6182.2</v>
      </c>
      <c r="F12" s="24">
        <f>F17+F22+F26+F30+F34+F38+F42+F47+F51+F59+F63+F67+F71+F75+F79+F83+F87+F91+F95+F99</f>
        <v>5167.5</v>
      </c>
      <c r="G12" s="24">
        <f>G17+G22+G26+G30+G34+G38+G42+G47+G51+G59+G63+G67+G71+G75+G79+G83+G87+G91+G95</f>
        <v>2691.4999999999995</v>
      </c>
      <c r="H12" s="24">
        <f>H17+H22+H26+H30+H34+H38+H42+H47+H51+H59+H63+H67+H71+H75+H79+H83+H87+H91+H95</f>
        <v>2691.4999999999995</v>
      </c>
      <c r="I12" s="24">
        <v>0</v>
      </c>
      <c r="J12" s="24">
        <v>0</v>
      </c>
      <c r="K12" s="24">
        <v>0</v>
      </c>
      <c r="L12" s="24">
        <v>0</v>
      </c>
      <c r="M12" s="26">
        <f>D12+E12+F12+G12+H12+I12+J12+K12+L12</f>
        <v>19895.419999999998</v>
      </c>
    </row>
    <row r="13" spans="1:13" ht="32.25" thickBot="1" x14ac:dyDescent="0.3">
      <c r="A13" s="74"/>
      <c r="B13" s="74"/>
      <c r="C13" s="32" t="s">
        <v>74</v>
      </c>
      <c r="D13" s="33">
        <v>1663</v>
      </c>
      <c r="E13" s="33">
        <v>2500</v>
      </c>
      <c r="F13" s="33">
        <v>2500</v>
      </c>
      <c r="G13" s="33">
        <v>2500</v>
      </c>
      <c r="H13" s="33">
        <v>2500</v>
      </c>
      <c r="I13" s="33">
        <v>0</v>
      </c>
      <c r="J13" s="33">
        <v>0</v>
      </c>
      <c r="K13" s="33">
        <v>0</v>
      </c>
      <c r="L13" s="33">
        <v>0</v>
      </c>
      <c r="M13" s="34">
        <f>D13+E13+F13+G13+H13+I13+J13+K13+L13</f>
        <v>11663</v>
      </c>
    </row>
    <row r="14" spans="1:13" ht="25.5" customHeight="1" x14ac:dyDescent="0.25">
      <c r="A14" s="75" t="s">
        <v>75</v>
      </c>
      <c r="B14" s="78" t="s">
        <v>20</v>
      </c>
      <c r="C14" s="35" t="s">
        <v>70</v>
      </c>
      <c r="D14" s="36">
        <v>700</v>
      </c>
      <c r="E14" s="36">
        <v>713.4</v>
      </c>
      <c r="F14" s="36">
        <f>750+60.7+230</f>
        <v>1040.7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7">
        <f>D14+E14+F14+G14+H14+I14+J14+K14+L14</f>
        <v>2454.1000000000004</v>
      </c>
    </row>
    <row r="15" spans="1:13" ht="34.5" customHeight="1" x14ac:dyDescent="0.25">
      <c r="A15" s="76"/>
      <c r="B15" s="73"/>
      <c r="C15" s="31" t="s">
        <v>76</v>
      </c>
      <c r="D15" s="24" t="s">
        <v>77</v>
      </c>
      <c r="E15" s="24" t="s">
        <v>77</v>
      </c>
      <c r="F15" s="24" t="s">
        <v>77</v>
      </c>
      <c r="G15" s="24" t="s">
        <v>77</v>
      </c>
      <c r="H15" s="24" t="s">
        <v>56</v>
      </c>
      <c r="I15" s="24" t="s">
        <v>56</v>
      </c>
      <c r="J15" s="24" t="s">
        <v>56</v>
      </c>
      <c r="K15" s="24" t="s">
        <v>56</v>
      </c>
      <c r="L15" s="24" t="s">
        <v>105</v>
      </c>
      <c r="M15" s="38" t="s">
        <v>105</v>
      </c>
    </row>
    <row r="16" spans="1:13" ht="24" customHeight="1" x14ac:dyDescent="0.25">
      <c r="A16" s="76"/>
      <c r="B16" s="73"/>
      <c r="C16" s="31" t="s">
        <v>78</v>
      </c>
      <c r="D16" s="24" t="s">
        <v>77</v>
      </c>
      <c r="E16" s="24" t="s">
        <v>77</v>
      </c>
      <c r="F16" s="24" t="s">
        <v>77</v>
      </c>
      <c r="G16" s="24" t="s">
        <v>77</v>
      </c>
      <c r="H16" s="24" t="s">
        <v>105</v>
      </c>
      <c r="I16" s="24" t="s">
        <v>105</v>
      </c>
      <c r="J16" s="24" t="s">
        <v>105</v>
      </c>
      <c r="K16" s="24" t="s">
        <v>56</v>
      </c>
      <c r="L16" s="24" t="s">
        <v>56</v>
      </c>
      <c r="M16" s="38" t="s">
        <v>56</v>
      </c>
    </row>
    <row r="17" spans="1:13" ht="25.5" customHeight="1" x14ac:dyDescent="0.25">
      <c r="A17" s="76"/>
      <c r="B17" s="73"/>
      <c r="C17" s="31" t="s">
        <v>79</v>
      </c>
      <c r="D17" s="24">
        <v>700</v>
      </c>
      <c r="E17" s="24">
        <v>713.4</v>
      </c>
      <c r="F17" s="24">
        <f>750+60.7+230</f>
        <v>1040.7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39">
        <f>D17+E17+F17+G17+H17+I17+J17+K17+L17</f>
        <v>2454.1000000000004</v>
      </c>
    </row>
    <row r="18" spans="1:13" ht="51.75" customHeight="1" thickBot="1" x14ac:dyDescent="0.3">
      <c r="A18" s="77"/>
      <c r="B18" s="79"/>
      <c r="C18" s="40" t="s">
        <v>80</v>
      </c>
      <c r="D18" s="41" t="s">
        <v>77</v>
      </c>
      <c r="E18" s="41" t="s">
        <v>77</v>
      </c>
      <c r="F18" s="41" t="s">
        <v>77</v>
      </c>
      <c r="G18" s="41" t="s">
        <v>77</v>
      </c>
      <c r="H18" s="41" t="s">
        <v>56</v>
      </c>
      <c r="I18" s="41" t="s">
        <v>56</v>
      </c>
      <c r="J18" s="41" t="s">
        <v>56</v>
      </c>
      <c r="K18" s="41" t="s">
        <v>56</v>
      </c>
      <c r="L18" s="41" t="s">
        <v>56</v>
      </c>
      <c r="M18" s="42" t="s">
        <v>56</v>
      </c>
    </row>
    <row r="19" spans="1:13" ht="16.5" customHeight="1" x14ac:dyDescent="0.25">
      <c r="A19" s="75" t="s">
        <v>81</v>
      </c>
      <c r="B19" s="78" t="s">
        <v>41</v>
      </c>
      <c r="C19" s="35" t="s">
        <v>70</v>
      </c>
      <c r="D19" s="35">
        <v>1769.05</v>
      </c>
      <c r="E19" s="35">
        <v>1834.6</v>
      </c>
      <c r="F19" s="35">
        <f>1882.5+95.8</f>
        <v>1978.3</v>
      </c>
      <c r="G19" s="35">
        <v>1882.5</v>
      </c>
      <c r="H19" s="36">
        <v>1882.5</v>
      </c>
      <c r="I19" s="36">
        <v>0</v>
      </c>
      <c r="J19" s="36">
        <v>0</v>
      </c>
      <c r="K19" s="36">
        <v>0</v>
      </c>
      <c r="L19" s="36">
        <v>0</v>
      </c>
      <c r="M19" s="37">
        <f>D19+E19+F19+G19+H19+I19+J19+K19+L19</f>
        <v>9346.9500000000007</v>
      </c>
    </row>
    <row r="20" spans="1:13" ht="34.5" customHeight="1" x14ac:dyDescent="0.25">
      <c r="A20" s="76"/>
      <c r="B20" s="73"/>
      <c r="C20" s="31" t="s">
        <v>76</v>
      </c>
      <c r="D20" s="31" t="s">
        <v>77</v>
      </c>
      <c r="E20" s="31" t="s">
        <v>77</v>
      </c>
      <c r="F20" s="31" t="s">
        <v>77</v>
      </c>
      <c r="G20" s="31" t="s">
        <v>77</v>
      </c>
      <c r="H20" s="31" t="s">
        <v>105</v>
      </c>
      <c r="I20" s="31" t="s">
        <v>105</v>
      </c>
      <c r="J20" s="31" t="s">
        <v>105</v>
      </c>
      <c r="K20" s="31" t="s">
        <v>105</v>
      </c>
      <c r="L20" s="31" t="s">
        <v>77</v>
      </c>
      <c r="M20" s="43" t="s">
        <v>105</v>
      </c>
    </row>
    <row r="21" spans="1:13" ht="23.25" customHeight="1" x14ac:dyDescent="0.25">
      <c r="A21" s="76"/>
      <c r="B21" s="73"/>
      <c r="C21" s="31" t="s">
        <v>82</v>
      </c>
      <c r="D21" s="31" t="s">
        <v>77</v>
      </c>
      <c r="E21" s="31" t="s">
        <v>77</v>
      </c>
      <c r="F21" s="31" t="s">
        <v>77</v>
      </c>
      <c r="G21" s="31" t="s">
        <v>77</v>
      </c>
      <c r="H21" s="31" t="s">
        <v>105</v>
      </c>
      <c r="I21" s="31" t="s">
        <v>105</v>
      </c>
      <c r="J21" s="31" t="s">
        <v>105</v>
      </c>
      <c r="K21" s="31" t="s">
        <v>105</v>
      </c>
      <c r="L21" s="31" t="s">
        <v>77</v>
      </c>
      <c r="M21" s="43" t="s">
        <v>106</v>
      </c>
    </row>
    <row r="22" spans="1:13" ht="25.5" customHeight="1" thickBot="1" x14ac:dyDescent="0.3">
      <c r="A22" s="77"/>
      <c r="B22" s="79"/>
      <c r="C22" s="40" t="s">
        <v>79</v>
      </c>
      <c r="D22" s="40">
        <v>1769.05</v>
      </c>
      <c r="E22" s="40">
        <v>1834.6</v>
      </c>
      <c r="F22" s="40">
        <f>1882.5+95.8</f>
        <v>1978.3</v>
      </c>
      <c r="G22" s="40">
        <v>1882.5</v>
      </c>
      <c r="H22" s="41">
        <v>1882.5</v>
      </c>
      <c r="I22" s="41">
        <v>0</v>
      </c>
      <c r="J22" s="41">
        <v>0</v>
      </c>
      <c r="K22" s="41">
        <v>0</v>
      </c>
      <c r="L22" s="41">
        <v>0</v>
      </c>
      <c r="M22" s="44">
        <f>D22+E22+F22+G22+H22+I22+J22+K22+L22</f>
        <v>9346.9500000000007</v>
      </c>
    </row>
    <row r="23" spans="1:13" ht="16.5" customHeight="1" x14ac:dyDescent="0.25">
      <c r="A23" s="75" t="s">
        <v>83</v>
      </c>
      <c r="B23" s="78" t="s">
        <v>42</v>
      </c>
      <c r="C23" s="35" t="s">
        <v>70</v>
      </c>
      <c r="D23" s="36">
        <v>17</v>
      </c>
      <c r="E23" s="36">
        <v>8</v>
      </c>
      <c r="F23" s="36">
        <v>8</v>
      </c>
      <c r="G23" s="36">
        <v>8</v>
      </c>
      <c r="H23" s="36">
        <v>8</v>
      </c>
      <c r="I23" s="36">
        <v>0</v>
      </c>
      <c r="J23" s="36">
        <v>0</v>
      </c>
      <c r="K23" s="36">
        <v>0</v>
      </c>
      <c r="L23" s="36">
        <v>0</v>
      </c>
      <c r="M23" s="37">
        <f>D23+E23+F23+G23+H23+I23+J23+K23+L23</f>
        <v>49</v>
      </c>
    </row>
    <row r="24" spans="1:13" ht="34.5" customHeight="1" x14ac:dyDescent="0.25">
      <c r="A24" s="76"/>
      <c r="B24" s="73"/>
      <c r="C24" s="31" t="s">
        <v>84</v>
      </c>
      <c r="D24" s="31" t="s">
        <v>77</v>
      </c>
      <c r="E24" s="31" t="s">
        <v>77</v>
      </c>
      <c r="F24" s="31" t="s">
        <v>77</v>
      </c>
      <c r="G24" s="31" t="s">
        <v>77</v>
      </c>
      <c r="H24" s="31" t="s">
        <v>56</v>
      </c>
      <c r="I24" s="31" t="s">
        <v>105</v>
      </c>
      <c r="J24" s="31" t="s">
        <v>105</v>
      </c>
      <c r="K24" s="31" t="s">
        <v>105</v>
      </c>
      <c r="L24" s="31" t="s">
        <v>77</v>
      </c>
      <c r="M24" s="43" t="s">
        <v>105</v>
      </c>
    </row>
    <row r="25" spans="1:13" ht="30" customHeight="1" x14ac:dyDescent="0.25">
      <c r="A25" s="76"/>
      <c r="B25" s="73"/>
      <c r="C25" s="31" t="s">
        <v>78</v>
      </c>
      <c r="D25" s="31" t="s">
        <v>77</v>
      </c>
      <c r="E25" s="31" t="s">
        <v>77</v>
      </c>
      <c r="F25" s="31" t="s">
        <v>77</v>
      </c>
      <c r="G25" s="31" t="s">
        <v>77</v>
      </c>
      <c r="H25" s="31" t="s">
        <v>105</v>
      </c>
      <c r="I25" s="31" t="s">
        <v>105</v>
      </c>
      <c r="J25" s="31" t="s">
        <v>105</v>
      </c>
      <c r="K25" s="31" t="s">
        <v>105</v>
      </c>
      <c r="L25" s="31" t="s">
        <v>77</v>
      </c>
      <c r="M25" s="43" t="s">
        <v>105</v>
      </c>
    </row>
    <row r="26" spans="1:13" ht="22.5" customHeight="1" thickBot="1" x14ac:dyDescent="0.3">
      <c r="A26" s="77"/>
      <c r="B26" s="79"/>
      <c r="C26" s="40" t="s">
        <v>79</v>
      </c>
      <c r="D26" s="41">
        <v>17</v>
      </c>
      <c r="E26" s="41">
        <v>8</v>
      </c>
      <c r="F26" s="41">
        <v>8</v>
      </c>
      <c r="G26" s="41">
        <v>8</v>
      </c>
      <c r="H26" s="41">
        <v>8</v>
      </c>
      <c r="I26" s="41">
        <v>0</v>
      </c>
      <c r="J26" s="41">
        <v>0</v>
      </c>
      <c r="K26" s="41">
        <v>0</v>
      </c>
      <c r="L26" s="41">
        <v>0</v>
      </c>
      <c r="M26" s="44">
        <f>D26+E26+F26+G26+H26+I26+J26+K26+L26</f>
        <v>49</v>
      </c>
    </row>
    <row r="27" spans="1:13" ht="18.75" customHeight="1" x14ac:dyDescent="0.25">
      <c r="A27" s="75" t="s">
        <v>85</v>
      </c>
      <c r="B27" s="78" t="s">
        <v>43</v>
      </c>
      <c r="C27" s="35" t="s">
        <v>70</v>
      </c>
      <c r="D27" s="35">
        <v>68.099999999999994</v>
      </c>
      <c r="E27" s="35">
        <v>68.099999999999994</v>
      </c>
      <c r="F27" s="35">
        <v>68.099999999999994</v>
      </c>
      <c r="G27" s="35">
        <v>68.099999999999994</v>
      </c>
      <c r="H27" s="36">
        <v>68.099999999999994</v>
      </c>
      <c r="I27" s="36">
        <v>0</v>
      </c>
      <c r="J27" s="36">
        <v>0</v>
      </c>
      <c r="K27" s="36">
        <v>0</v>
      </c>
      <c r="L27" s="36">
        <v>0</v>
      </c>
      <c r="M27" s="37">
        <f>D27+E27+F27+G27+H27+I27+J27+K27+L27</f>
        <v>340.5</v>
      </c>
    </row>
    <row r="28" spans="1:13" ht="37.5" customHeight="1" x14ac:dyDescent="0.25">
      <c r="A28" s="76"/>
      <c r="B28" s="73"/>
      <c r="C28" s="31" t="s">
        <v>84</v>
      </c>
      <c r="D28" s="31" t="s">
        <v>77</v>
      </c>
      <c r="E28" s="31" t="s">
        <v>77</v>
      </c>
      <c r="F28" s="31" t="s">
        <v>77</v>
      </c>
      <c r="G28" s="31" t="s">
        <v>77</v>
      </c>
      <c r="H28" s="31" t="s">
        <v>105</v>
      </c>
      <c r="I28" s="31" t="s">
        <v>105</v>
      </c>
      <c r="J28" s="31" t="s">
        <v>105</v>
      </c>
      <c r="K28" s="31" t="s">
        <v>105</v>
      </c>
      <c r="L28" s="31" t="s">
        <v>77</v>
      </c>
      <c r="M28" s="45" t="s">
        <v>105</v>
      </c>
    </row>
    <row r="29" spans="1:13" ht="25.5" customHeight="1" x14ac:dyDescent="0.25">
      <c r="A29" s="76"/>
      <c r="B29" s="73"/>
      <c r="C29" s="31" t="s">
        <v>78</v>
      </c>
      <c r="D29" s="31" t="s">
        <v>77</v>
      </c>
      <c r="E29" s="31" t="s">
        <v>77</v>
      </c>
      <c r="F29" s="31" t="s">
        <v>77</v>
      </c>
      <c r="G29" s="31" t="s">
        <v>77</v>
      </c>
      <c r="H29" s="31" t="s">
        <v>105</v>
      </c>
      <c r="I29" s="31" t="s">
        <v>105</v>
      </c>
      <c r="J29" s="31" t="s">
        <v>105</v>
      </c>
      <c r="K29" s="31" t="s">
        <v>105</v>
      </c>
      <c r="L29" s="31" t="s">
        <v>77</v>
      </c>
      <c r="M29" s="45" t="s">
        <v>105</v>
      </c>
    </row>
    <row r="30" spans="1:13" ht="28.5" customHeight="1" thickBot="1" x14ac:dyDescent="0.3">
      <c r="A30" s="77"/>
      <c r="B30" s="79"/>
      <c r="C30" s="40" t="s">
        <v>79</v>
      </c>
      <c r="D30" s="40">
        <v>68.099999999999994</v>
      </c>
      <c r="E30" s="40">
        <v>68.099999999999994</v>
      </c>
      <c r="F30" s="40">
        <v>68.099999999999994</v>
      </c>
      <c r="G30" s="40">
        <v>68.099999999999994</v>
      </c>
      <c r="H30" s="41">
        <v>68.099999999999994</v>
      </c>
      <c r="I30" s="41">
        <v>0</v>
      </c>
      <c r="J30" s="41">
        <v>0</v>
      </c>
      <c r="K30" s="41">
        <v>0</v>
      </c>
      <c r="L30" s="41">
        <v>0</v>
      </c>
      <c r="M30" s="44">
        <f>D30+E30+F30+G30+H30+I30+J30+K30+L30</f>
        <v>340.5</v>
      </c>
    </row>
    <row r="31" spans="1:13" ht="16.5" customHeight="1" x14ac:dyDescent="0.25">
      <c r="A31" s="75" t="s">
        <v>86</v>
      </c>
      <c r="B31" s="78" t="s">
        <v>87</v>
      </c>
      <c r="C31" s="35" t="s">
        <v>70</v>
      </c>
      <c r="D31" s="35">
        <v>88.3</v>
      </c>
      <c r="E31" s="35">
        <v>97.5</v>
      </c>
      <c r="F31" s="35">
        <f>97.5+26.1</f>
        <v>123.6</v>
      </c>
      <c r="G31" s="35">
        <v>97.5</v>
      </c>
      <c r="H31" s="36">
        <v>97.5</v>
      </c>
      <c r="I31" s="36">
        <v>0</v>
      </c>
      <c r="J31" s="36">
        <v>0</v>
      </c>
      <c r="K31" s="36">
        <v>0</v>
      </c>
      <c r="L31" s="36">
        <v>0</v>
      </c>
      <c r="M31" s="37">
        <f>D31+E31+F31+G31+H31+I31+J31+K31+L31</f>
        <v>504.4</v>
      </c>
    </row>
    <row r="32" spans="1:13" ht="34.5" customHeight="1" x14ac:dyDescent="0.25">
      <c r="A32" s="76"/>
      <c r="B32" s="73"/>
      <c r="C32" s="31" t="s">
        <v>84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105</v>
      </c>
      <c r="I32" s="31" t="s">
        <v>105</v>
      </c>
      <c r="J32" s="31" t="s">
        <v>105</v>
      </c>
      <c r="K32" s="31" t="s">
        <v>105</v>
      </c>
      <c r="L32" s="31" t="s">
        <v>77</v>
      </c>
      <c r="M32" s="43" t="s">
        <v>105</v>
      </c>
    </row>
    <row r="33" spans="1:13" ht="32.25" customHeight="1" x14ac:dyDescent="0.25">
      <c r="A33" s="76"/>
      <c r="B33" s="73"/>
      <c r="C33" s="31" t="s">
        <v>78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105</v>
      </c>
      <c r="I33" s="31" t="s">
        <v>105</v>
      </c>
      <c r="J33" s="31" t="s">
        <v>105</v>
      </c>
      <c r="K33" s="31" t="s">
        <v>105</v>
      </c>
      <c r="L33" s="31" t="s">
        <v>77</v>
      </c>
      <c r="M33" s="43" t="s">
        <v>105</v>
      </c>
    </row>
    <row r="34" spans="1:13" ht="21" customHeight="1" thickBot="1" x14ac:dyDescent="0.3">
      <c r="A34" s="77"/>
      <c r="B34" s="79"/>
      <c r="C34" s="40" t="s">
        <v>79</v>
      </c>
      <c r="D34" s="40">
        <v>88.3</v>
      </c>
      <c r="E34" s="40">
        <v>97.5</v>
      </c>
      <c r="F34" s="40">
        <f>97.5+26.1</f>
        <v>123.6</v>
      </c>
      <c r="G34" s="40">
        <v>97.5</v>
      </c>
      <c r="H34" s="41">
        <v>97.5</v>
      </c>
      <c r="I34" s="41">
        <v>0</v>
      </c>
      <c r="J34" s="41">
        <v>0</v>
      </c>
      <c r="K34" s="41">
        <v>0</v>
      </c>
      <c r="L34" s="41">
        <v>0</v>
      </c>
      <c r="M34" s="44">
        <f>D34+E34+F34+G34+H34+I34+J34+K34+L34</f>
        <v>504.4</v>
      </c>
    </row>
    <row r="35" spans="1:13" ht="19.5" customHeight="1" x14ac:dyDescent="0.25">
      <c r="A35" s="75" t="s">
        <v>88</v>
      </c>
      <c r="B35" s="78" t="s">
        <v>45</v>
      </c>
      <c r="C35" s="35" t="s">
        <v>70</v>
      </c>
      <c r="D35" s="35">
        <v>22.8</v>
      </c>
      <c r="E35" s="35">
        <f>47.7-10</f>
        <v>37.700000000000003</v>
      </c>
      <c r="F35" s="35">
        <v>47.7</v>
      </c>
      <c r="G35" s="35">
        <v>47.7</v>
      </c>
      <c r="H35" s="36">
        <v>47.7</v>
      </c>
      <c r="I35" s="36">
        <v>0</v>
      </c>
      <c r="J35" s="36">
        <v>0</v>
      </c>
      <c r="K35" s="36">
        <v>0</v>
      </c>
      <c r="L35" s="36">
        <v>0</v>
      </c>
      <c r="M35" s="37">
        <f>D35+E35+F35+G35+H35+I35+J35+K35+L35</f>
        <v>203.60000000000002</v>
      </c>
    </row>
    <row r="36" spans="1:13" ht="38.25" customHeight="1" x14ac:dyDescent="0.25">
      <c r="A36" s="76"/>
      <c r="B36" s="73"/>
      <c r="C36" s="31" t="s">
        <v>84</v>
      </c>
      <c r="D36" s="31" t="s">
        <v>77</v>
      </c>
      <c r="E36" s="31" t="s">
        <v>77</v>
      </c>
      <c r="F36" s="31" t="s">
        <v>77</v>
      </c>
      <c r="G36" s="31" t="s">
        <v>77</v>
      </c>
      <c r="H36" s="31" t="s">
        <v>105</v>
      </c>
      <c r="I36" s="31" t="s">
        <v>105</v>
      </c>
      <c r="J36" s="31" t="s">
        <v>105</v>
      </c>
      <c r="K36" s="31" t="s">
        <v>105</v>
      </c>
      <c r="L36" s="31" t="s">
        <v>77</v>
      </c>
      <c r="M36" s="43" t="s">
        <v>105</v>
      </c>
    </row>
    <row r="37" spans="1:13" ht="24" customHeight="1" x14ac:dyDescent="0.25">
      <c r="A37" s="76"/>
      <c r="B37" s="73"/>
      <c r="C37" s="31" t="s">
        <v>78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105</v>
      </c>
      <c r="I37" s="31" t="s">
        <v>105</v>
      </c>
      <c r="J37" s="31" t="s">
        <v>105</v>
      </c>
      <c r="K37" s="31" t="s">
        <v>105</v>
      </c>
      <c r="L37" s="31" t="s">
        <v>77</v>
      </c>
      <c r="M37" s="43" t="s">
        <v>105</v>
      </c>
    </row>
    <row r="38" spans="1:13" ht="22.5" customHeight="1" thickBot="1" x14ac:dyDescent="0.3">
      <c r="A38" s="77"/>
      <c r="B38" s="79"/>
      <c r="C38" s="40" t="s">
        <v>79</v>
      </c>
      <c r="D38" s="40">
        <v>22.8</v>
      </c>
      <c r="E38" s="40">
        <f>47.7-10</f>
        <v>37.700000000000003</v>
      </c>
      <c r="F38" s="40">
        <v>47.7</v>
      </c>
      <c r="G38" s="40">
        <v>47.7</v>
      </c>
      <c r="H38" s="41">
        <v>47.7</v>
      </c>
      <c r="I38" s="41">
        <v>0</v>
      </c>
      <c r="J38" s="41">
        <v>0</v>
      </c>
      <c r="K38" s="41">
        <v>0</v>
      </c>
      <c r="L38" s="41">
        <v>0</v>
      </c>
      <c r="M38" s="44">
        <f>D38+E38+F38+G38+H38+I38+J38+K38+L38</f>
        <v>203.60000000000002</v>
      </c>
    </row>
    <row r="39" spans="1:13" ht="16.5" customHeight="1" x14ac:dyDescent="0.25">
      <c r="A39" s="75" t="s">
        <v>89</v>
      </c>
      <c r="B39" s="78" t="s">
        <v>90</v>
      </c>
      <c r="C39" s="35" t="s">
        <v>70</v>
      </c>
      <c r="D39" s="35">
        <v>4377.24</v>
      </c>
      <c r="E39" s="35">
        <f>E40+E41+E42+E43</f>
        <v>5829.35</v>
      </c>
      <c r="F39" s="36">
        <f>F40+F42+F43</f>
        <v>4918.95</v>
      </c>
      <c r="G39" s="36">
        <f>G40+G42+G43</f>
        <v>4721.83</v>
      </c>
      <c r="H39" s="36">
        <f>H40+H41+H42+H43</f>
        <v>4721.83</v>
      </c>
      <c r="I39" s="36">
        <v>0</v>
      </c>
      <c r="J39" s="36">
        <v>0</v>
      </c>
      <c r="K39" s="36">
        <v>0</v>
      </c>
      <c r="L39" s="36">
        <v>0</v>
      </c>
      <c r="M39" s="37">
        <f>D39+E39+F39+G39+H39+I39+J39+K39+L39</f>
        <v>24569.200000000004</v>
      </c>
    </row>
    <row r="40" spans="1:13" ht="30" customHeight="1" x14ac:dyDescent="0.25">
      <c r="A40" s="76"/>
      <c r="B40" s="73"/>
      <c r="C40" s="31" t="s">
        <v>84</v>
      </c>
      <c r="D40" s="31">
        <v>1363.91</v>
      </c>
      <c r="E40" s="24">
        <v>1362.91</v>
      </c>
      <c r="F40" s="31">
        <f>1918.94+0.01</f>
        <v>1918.95</v>
      </c>
      <c r="G40" s="31">
        <v>1721.83</v>
      </c>
      <c r="H40" s="24">
        <v>1721.83</v>
      </c>
      <c r="I40" s="24">
        <v>0</v>
      </c>
      <c r="J40" s="24">
        <v>0</v>
      </c>
      <c r="K40" s="24">
        <v>0</v>
      </c>
      <c r="L40" s="24">
        <v>0</v>
      </c>
      <c r="M40" s="39">
        <f>D40+E40+F40+G40+H40+I40+J40+K40+L40</f>
        <v>8089.43</v>
      </c>
    </row>
    <row r="41" spans="1:13" ht="23.25" customHeight="1" x14ac:dyDescent="0.25">
      <c r="A41" s="76"/>
      <c r="B41" s="73"/>
      <c r="C41" s="31" t="s">
        <v>78</v>
      </c>
      <c r="D41" s="31">
        <v>956.76</v>
      </c>
      <c r="E41" s="31">
        <v>1291.44</v>
      </c>
      <c r="F41" s="21"/>
      <c r="G41" s="21"/>
      <c r="H41" s="27">
        <v>0</v>
      </c>
      <c r="I41" s="27">
        <v>0</v>
      </c>
      <c r="J41" s="27">
        <v>0</v>
      </c>
      <c r="K41" s="27">
        <v>0</v>
      </c>
      <c r="L41" s="24">
        <v>0</v>
      </c>
      <c r="M41" s="39">
        <f>D41+E41+H41+I41+J41+K41+L41</f>
        <v>2248.1999999999998</v>
      </c>
    </row>
    <row r="42" spans="1:13" ht="23.25" customHeight="1" x14ac:dyDescent="0.25">
      <c r="A42" s="76"/>
      <c r="B42" s="73"/>
      <c r="C42" s="31" t="s">
        <v>79</v>
      </c>
      <c r="D42" s="31">
        <v>393.57</v>
      </c>
      <c r="E42" s="24">
        <f>675</f>
        <v>675</v>
      </c>
      <c r="F42" s="24">
        <f>500</f>
        <v>500</v>
      </c>
      <c r="G42" s="24">
        <v>500</v>
      </c>
      <c r="H42" s="24">
        <v>500</v>
      </c>
      <c r="I42" s="24">
        <v>0</v>
      </c>
      <c r="J42" s="24">
        <v>0</v>
      </c>
      <c r="K42" s="24">
        <v>0</v>
      </c>
      <c r="L42" s="24">
        <v>0</v>
      </c>
      <c r="M42" s="39">
        <f>D42+E42+F42+G42+H42+I42+J42+K42+L42</f>
        <v>2568.5699999999997</v>
      </c>
    </row>
    <row r="43" spans="1:13" ht="54" customHeight="1" thickBot="1" x14ac:dyDescent="0.3">
      <c r="A43" s="77"/>
      <c r="B43" s="79"/>
      <c r="C43" s="40" t="s">
        <v>80</v>
      </c>
      <c r="D43" s="41">
        <v>1663</v>
      </c>
      <c r="E43" s="41">
        <v>2500</v>
      </c>
      <c r="F43" s="41">
        <v>2500</v>
      </c>
      <c r="G43" s="41">
        <v>2500</v>
      </c>
      <c r="H43" s="41">
        <v>2500</v>
      </c>
      <c r="I43" s="41">
        <v>0</v>
      </c>
      <c r="J43" s="41">
        <v>0</v>
      </c>
      <c r="K43" s="41">
        <v>0</v>
      </c>
      <c r="L43" s="41">
        <v>0</v>
      </c>
      <c r="M43" s="44">
        <f>D43+E43+F43+G43+H43+I43+J43+K43+L43</f>
        <v>11663</v>
      </c>
    </row>
    <row r="44" spans="1:13" ht="16.5" customHeight="1" x14ac:dyDescent="0.25">
      <c r="A44" s="75" t="s">
        <v>91</v>
      </c>
      <c r="B44" s="78" t="s">
        <v>47</v>
      </c>
      <c r="C44" s="35" t="s">
        <v>70</v>
      </c>
      <c r="D44" s="36">
        <v>20</v>
      </c>
      <c r="E44" s="36">
        <v>20</v>
      </c>
      <c r="F44" s="36">
        <v>20</v>
      </c>
      <c r="G44" s="36">
        <v>20</v>
      </c>
      <c r="H44" s="36">
        <v>20</v>
      </c>
      <c r="I44" s="36">
        <v>0</v>
      </c>
      <c r="J44" s="36">
        <v>0</v>
      </c>
      <c r="K44" s="36">
        <v>0</v>
      </c>
      <c r="L44" s="36">
        <v>0</v>
      </c>
      <c r="M44" s="46">
        <f>D44+E44+F44+G44+H44+I44+J44+K44+L44</f>
        <v>100</v>
      </c>
    </row>
    <row r="45" spans="1:13" ht="29.25" customHeight="1" x14ac:dyDescent="0.25">
      <c r="A45" s="76"/>
      <c r="B45" s="73"/>
      <c r="C45" s="31" t="s">
        <v>84</v>
      </c>
      <c r="D45" s="31" t="s">
        <v>77</v>
      </c>
      <c r="E45" s="31" t="s">
        <v>77</v>
      </c>
      <c r="F45" s="31" t="s">
        <v>77</v>
      </c>
      <c r="G45" s="31" t="s">
        <v>77</v>
      </c>
      <c r="H45" s="31" t="s">
        <v>105</v>
      </c>
      <c r="I45" s="31" t="s">
        <v>105</v>
      </c>
      <c r="J45" s="31" t="s">
        <v>105</v>
      </c>
      <c r="K45" s="31" t="s">
        <v>105</v>
      </c>
      <c r="L45" s="31" t="s">
        <v>77</v>
      </c>
      <c r="M45" s="43" t="s">
        <v>105</v>
      </c>
    </row>
    <row r="46" spans="1:13" ht="24.75" customHeight="1" x14ac:dyDescent="0.25">
      <c r="A46" s="76"/>
      <c r="B46" s="73"/>
      <c r="C46" s="31" t="s">
        <v>78</v>
      </c>
      <c r="D46" s="31" t="s">
        <v>77</v>
      </c>
      <c r="E46" s="31" t="s">
        <v>77</v>
      </c>
      <c r="F46" s="31" t="s">
        <v>77</v>
      </c>
      <c r="G46" s="31" t="s">
        <v>77</v>
      </c>
      <c r="H46" s="31" t="s">
        <v>105</v>
      </c>
      <c r="I46" s="31" t="s">
        <v>105</v>
      </c>
      <c r="J46" s="31" t="s">
        <v>105</v>
      </c>
      <c r="K46" s="31" t="s">
        <v>105</v>
      </c>
      <c r="L46" s="31" t="s">
        <v>77</v>
      </c>
      <c r="M46" s="43" t="s">
        <v>105</v>
      </c>
    </row>
    <row r="47" spans="1:13" ht="26.25" customHeight="1" thickBot="1" x14ac:dyDescent="0.3">
      <c r="A47" s="77"/>
      <c r="B47" s="79"/>
      <c r="C47" s="40" t="s">
        <v>79</v>
      </c>
      <c r="D47" s="41">
        <v>20</v>
      </c>
      <c r="E47" s="41">
        <v>20</v>
      </c>
      <c r="F47" s="41">
        <v>20</v>
      </c>
      <c r="G47" s="41">
        <v>20</v>
      </c>
      <c r="H47" s="41">
        <v>20</v>
      </c>
      <c r="I47" s="41">
        <v>0</v>
      </c>
      <c r="J47" s="41">
        <v>0</v>
      </c>
      <c r="K47" s="41">
        <v>0</v>
      </c>
      <c r="L47" s="41">
        <v>0</v>
      </c>
      <c r="M47" s="44">
        <f>D47+E47+F47+G47+H47+I47+J47+K47+L47</f>
        <v>100</v>
      </c>
    </row>
    <row r="48" spans="1:13" ht="16.5" customHeight="1" x14ac:dyDescent="0.25">
      <c r="A48" s="75" t="s">
        <v>92</v>
      </c>
      <c r="B48" s="78" t="s">
        <v>48</v>
      </c>
      <c r="C48" s="35" t="s">
        <v>70</v>
      </c>
      <c r="D48" s="35">
        <v>67.7</v>
      </c>
      <c r="E48" s="35">
        <f>107.7+10</f>
        <v>117.7</v>
      </c>
      <c r="F48" s="35">
        <v>67.7</v>
      </c>
      <c r="G48" s="35">
        <v>67.7</v>
      </c>
      <c r="H48" s="36">
        <v>67.7</v>
      </c>
      <c r="I48" s="36">
        <v>0</v>
      </c>
      <c r="J48" s="36">
        <v>0</v>
      </c>
      <c r="K48" s="36">
        <v>0</v>
      </c>
      <c r="L48" s="36">
        <v>0</v>
      </c>
      <c r="M48" s="37">
        <f>D48+E48+F48+G48+H48+I48+J48+K48+L48</f>
        <v>388.5</v>
      </c>
    </row>
    <row r="49" spans="1:13" ht="33.75" customHeight="1" x14ac:dyDescent="0.25">
      <c r="A49" s="76"/>
      <c r="B49" s="73"/>
      <c r="C49" s="31" t="s">
        <v>84</v>
      </c>
      <c r="D49" s="31" t="s">
        <v>77</v>
      </c>
      <c r="E49" s="31" t="s">
        <v>77</v>
      </c>
      <c r="F49" s="31" t="s">
        <v>77</v>
      </c>
      <c r="G49" s="31" t="s">
        <v>77</v>
      </c>
      <c r="H49" s="31" t="s">
        <v>105</v>
      </c>
      <c r="I49" s="31" t="s">
        <v>105</v>
      </c>
      <c r="J49" s="31" t="s">
        <v>105</v>
      </c>
      <c r="K49" s="31" t="s">
        <v>105</v>
      </c>
      <c r="L49" s="31" t="s">
        <v>77</v>
      </c>
      <c r="M49" s="47" t="s">
        <v>105</v>
      </c>
    </row>
    <row r="50" spans="1:13" ht="26.25" customHeight="1" x14ac:dyDescent="0.25">
      <c r="A50" s="76"/>
      <c r="B50" s="73"/>
      <c r="C50" s="31" t="s">
        <v>78</v>
      </c>
      <c r="D50" s="31" t="s">
        <v>77</v>
      </c>
      <c r="E50" s="31" t="s">
        <v>77</v>
      </c>
      <c r="F50" s="31" t="s">
        <v>77</v>
      </c>
      <c r="G50" s="31" t="s">
        <v>77</v>
      </c>
      <c r="H50" s="31" t="s">
        <v>105</v>
      </c>
      <c r="I50" s="31" t="s">
        <v>105</v>
      </c>
      <c r="J50" s="31" t="s">
        <v>105</v>
      </c>
      <c r="K50" s="31" t="s">
        <v>105</v>
      </c>
      <c r="L50" s="31" t="s">
        <v>77</v>
      </c>
      <c r="M50" s="47" t="s">
        <v>105</v>
      </c>
    </row>
    <row r="51" spans="1:13" ht="20.25" customHeight="1" thickBot="1" x14ac:dyDescent="0.3">
      <c r="A51" s="77"/>
      <c r="B51" s="79"/>
      <c r="C51" s="40" t="s">
        <v>79</v>
      </c>
      <c r="D51" s="40">
        <v>67.7</v>
      </c>
      <c r="E51" s="40">
        <f>107.7+10</f>
        <v>117.7</v>
      </c>
      <c r="F51" s="40">
        <v>67.7</v>
      </c>
      <c r="G51" s="40">
        <v>67.7</v>
      </c>
      <c r="H51" s="41">
        <v>67.7</v>
      </c>
      <c r="I51" s="41">
        <v>0</v>
      </c>
      <c r="J51" s="41">
        <v>0</v>
      </c>
      <c r="K51" s="41">
        <v>0</v>
      </c>
      <c r="L51" s="41">
        <v>0</v>
      </c>
      <c r="M51" s="44">
        <f>D51+E51+F51+G51+H51+I51+J51+K51+L51</f>
        <v>388.5</v>
      </c>
    </row>
    <row r="52" spans="1:13" ht="30.75" customHeight="1" x14ac:dyDescent="0.25">
      <c r="A52" s="80" t="s">
        <v>93</v>
      </c>
      <c r="B52" s="78" t="s">
        <v>49</v>
      </c>
      <c r="C52" s="35" t="s">
        <v>70</v>
      </c>
      <c r="D52" s="35" t="s">
        <v>77</v>
      </c>
      <c r="E52" s="35" t="s">
        <v>77</v>
      </c>
      <c r="F52" s="35" t="s">
        <v>77</v>
      </c>
      <c r="G52" s="35" t="s">
        <v>77</v>
      </c>
      <c r="H52" s="35" t="s">
        <v>105</v>
      </c>
      <c r="I52" s="35" t="s">
        <v>105</v>
      </c>
      <c r="J52" s="35" t="s">
        <v>105</v>
      </c>
      <c r="K52" s="35" t="s">
        <v>105</v>
      </c>
      <c r="L52" s="35" t="s">
        <v>77</v>
      </c>
      <c r="M52" s="48" t="s">
        <v>105</v>
      </c>
    </row>
    <row r="53" spans="1:13" ht="46.5" customHeight="1" x14ac:dyDescent="0.25">
      <c r="A53" s="81"/>
      <c r="B53" s="73"/>
      <c r="C53" s="31" t="s">
        <v>84</v>
      </c>
      <c r="D53" s="31" t="s">
        <v>77</v>
      </c>
      <c r="E53" s="31" t="s">
        <v>77</v>
      </c>
      <c r="F53" s="31" t="s">
        <v>77</v>
      </c>
      <c r="G53" s="31" t="s">
        <v>77</v>
      </c>
      <c r="H53" s="31" t="s">
        <v>105</v>
      </c>
      <c r="I53" s="31" t="s">
        <v>105</v>
      </c>
      <c r="J53" s="31" t="s">
        <v>105</v>
      </c>
      <c r="K53" s="31" t="s">
        <v>105</v>
      </c>
      <c r="L53" s="31" t="s">
        <v>77</v>
      </c>
      <c r="M53" s="43" t="s">
        <v>105</v>
      </c>
    </row>
    <row r="54" spans="1:13" ht="54" customHeight="1" x14ac:dyDescent="0.25">
      <c r="A54" s="81"/>
      <c r="B54" s="73"/>
      <c r="C54" s="31" t="s">
        <v>78</v>
      </c>
      <c r="D54" s="31" t="s">
        <v>77</v>
      </c>
      <c r="E54" s="31" t="s">
        <v>77</v>
      </c>
      <c r="F54" s="31" t="s">
        <v>77</v>
      </c>
      <c r="G54" s="31" t="s">
        <v>77</v>
      </c>
      <c r="H54" s="31" t="s">
        <v>56</v>
      </c>
      <c r="I54" s="31" t="s">
        <v>105</v>
      </c>
      <c r="J54" s="31" t="s">
        <v>105</v>
      </c>
      <c r="K54" s="31" t="s">
        <v>105</v>
      </c>
      <c r="L54" s="31" t="s">
        <v>77</v>
      </c>
      <c r="M54" s="43" t="s">
        <v>56</v>
      </c>
    </row>
    <row r="55" spans="1:13" ht="56.25" customHeight="1" thickBot="1" x14ac:dyDescent="0.3">
      <c r="A55" s="82"/>
      <c r="B55" s="79"/>
      <c r="C55" s="40" t="s">
        <v>79</v>
      </c>
      <c r="D55" s="40" t="s">
        <v>77</v>
      </c>
      <c r="E55" s="40" t="s">
        <v>77</v>
      </c>
      <c r="F55" s="40" t="s">
        <v>77</v>
      </c>
      <c r="G55" s="40" t="s">
        <v>77</v>
      </c>
      <c r="H55" s="40" t="s">
        <v>105</v>
      </c>
      <c r="I55" s="40" t="s">
        <v>105</v>
      </c>
      <c r="J55" s="40" t="s">
        <v>105</v>
      </c>
      <c r="K55" s="40" t="s">
        <v>105</v>
      </c>
      <c r="L55" s="40" t="s">
        <v>77</v>
      </c>
      <c r="M55" s="49" t="s">
        <v>105</v>
      </c>
    </row>
    <row r="56" spans="1:13" ht="26.25" customHeight="1" x14ac:dyDescent="0.25">
      <c r="A56" s="80" t="s">
        <v>104</v>
      </c>
      <c r="B56" s="78" t="s">
        <v>50</v>
      </c>
      <c r="C56" s="35" t="s">
        <v>70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7">
        <v>0</v>
      </c>
    </row>
    <row r="57" spans="1:13" ht="31.5" customHeight="1" x14ac:dyDescent="0.25">
      <c r="A57" s="81"/>
      <c r="B57" s="73"/>
      <c r="C57" s="31" t="s">
        <v>84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39">
        <v>0</v>
      </c>
    </row>
    <row r="58" spans="1:13" ht="27" customHeight="1" x14ac:dyDescent="0.25">
      <c r="A58" s="81"/>
      <c r="B58" s="73"/>
      <c r="C58" s="31" t="s">
        <v>78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39">
        <v>0</v>
      </c>
    </row>
    <row r="59" spans="1:13" ht="30" customHeight="1" thickBot="1" x14ac:dyDescent="0.3">
      <c r="A59" s="82"/>
      <c r="B59" s="79"/>
      <c r="C59" s="40" t="s">
        <v>79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4">
        <v>0</v>
      </c>
    </row>
    <row r="60" spans="1:13" ht="22.5" customHeight="1" x14ac:dyDescent="0.25">
      <c r="A60" s="80" t="s">
        <v>94</v>
      </c>
      <c r="B60" s="78" t="s">
        <v>51</v>
      </c>
      <c r="C60" s="35" t="s">
        <v>70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7">
        <v>0</v>
      </c>
    </row>
    <row r="61" spans="1:13" ht="32.25" customHeight="1" x14ac:dyDescent="0.25">
      <c r="A61" s="81"/>
      <c r="B61" s="73"/>
      <c r="C61" s="31" t="s">
        <v>84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39">
        <v>0</v>
      </c>
    </row>
    <row r="62" spans="1:13" ht="23.25" customHeight="1" x14ac:dyDescent="0.25">
      <c r="A62" s="81"/>
      <c r="B62" s="73"/>
      <c r="C62" s="31" t="s">
        <v>78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39">
        <v>0</v>
      </c>
    </row>
    <row r="63" spans="1:13" ht="26.25" customHeight="1" thickBot="1" x14ac:dyDescent="0.3">
      <c r="A63" s="82"/>
      <c r="B63" s="79"/>
      <c r="C63" s="40" t="s">
        <v>79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4">
        <v>0</v>
      </c>
    </row>
    <row r="64" spans="1:13" ht="22.5" customHeight="1" x14ac:dyDescent="0.25">
      <c r="A64" s="80" t="s">
        <v>95</v>
      </c>
      <c r="B64" s="78" t="s">
        <v>52</v>
      </c>
      <c r="C64" s="35" t="s">
        <v>70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7">
        <v>0</v>
      </c>
    </row>
    <row r="65" spans="1:13" ht="33.75" customHeight="1" x14ac:dyDescent="0.25">
      <c r="A65" s="81"/>
      <c r="B65" s="73"/>
      <c r="C65" s="31" t="s">
        <v>84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39">
        <v>0</v>
      </c>
    </row>
    <row r="66" spans="1:13" ht="24" customHeight="1" x14ac:dyDescent="0.25">
      <c r="A66" s="81"/>
      <c r="B66" s="73"/>
      <c r="C66" s="31" t="s">
        <v>78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39">
        <v>0</v>
      </c>
    </row>
    <row r="67" spans="1:13" ht="25.5" customHeight="1" thickBot="1" x14ac:dyDescent="0.3">
      <c r="A67" s="82"/>
      <c r="B67" s="79"/>
      <c r="C67" s="40" t="s">
        <v>79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4">
        <v>0</v>
      </c>
    </row>
    <row r="68" spans="1:13" ht="28.5" customHeight="1" x14ac:dyDescent="0.25">
      <c r="A68" s="80" t="s">
        <v>96</v>
      </c>
      <c r="B68" s="78" t="s">
        <v>53</v>
      </c>
      <c r="C68" s="35" t="s">
        <v>70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7">
        <f>D68+E68+F68+G68+H68+I68+J68+K68+L68</f>
        <v>0</v>
      </c>
    </row>
    <row r="69" spans="1:13" ht="34.5" customHeight="1" x14ac:dyDescent="0.25">
      <c r="A69" s="81"/>
      <c r="B69" s="73"/>
      <c r="C69" s="31" t="s">
        <v>84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39">
        <f>D69+E69+F69+G69+H69+I69+J69+K69+L69</f>
        <v>0</v>
      </c>
    </row>
    <row r="70" spans="1:13" ht="29.25" customHeight="1" x14ac:dyDescent="0.25">
      <c r="A70" s="81"/>
      <c r="B70" s="73"/>
      <c r="C70" s="31" t="s">
        <v>78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39">
        <v>0</v>
      </c>
    </row>
    <row r="71" spans="1:13" ht="31.5" customHeight="1" thickBot="1" x14ac:dyDescent="0.3">
      <c r="A71" s="82"/>
      <c r="B71" s="79"/>
      <c r="C71" s="40" t="s">
        <v>79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4">
        <f>D71+E71+F71+G71+H71+I71+J71+K71+L71</f>
        <v>0</v>
      </c>
    </row>
    <row r="72" spans="1:13" ht="27" customHeight="1" x14ac:dyDescent="0.25">
      <c r="A72" s="80" t="s">
        <v>97</v>
      </c>
      <c r="B72" s="78" t="s">
        <v>54</v>
      </c>
      <c r="C72" s="35" t="s">
        <v>14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7">
        <f>D72+E72+F72+G72+H72+I72+J72+K72+L72</f>
        <v>0</v>
      </c>
    </row>
    <row r="73" spans="1:13" ht="41.25" customHeight="1" x14ac:dyDescent="0.25">
      <c r="A73" s="81"/>
      <c r="B73" s="73"/>
      <c r="C73" s="31" t="s">
        <v>84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39">
        <v>0</v>
      </c>
    </row>
    <row r="74" spans="1:13" ht="38.25" customHeight="1" x14ac:dyDescent="0.25">
      <c r="A74" s="81"/>
      <c r="B74" s="73"/>
      <c r="C74" s="31" t="s">
        <v>82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39">
        <v>0</v>
      </c>
    </row>
    <row r="75" spans="1:13" ht="48" customHeight="1" thickBot="1" x14ac:dyDescent="0.3">
      <c r="A75" s="82"/>
      <c r="B75" s="79"/>
      <c r="C75" s="40" t="s">
        <v>98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4">
        <f>D75+E75+F75+G75+H75+I75+J75+K75+L75</f>
        <v>0</v>
      </c>
    </row>
    <row r="76" spans="1:13" ht="30.75" customHeight="1" x14ac:dyDescent="0.25">
      <c r="A76" s="80" t="s">
        <v>99</v>
      </c>
      <c r="B76" s="78" t="s">
        <v>100</v>
      </c>
      <c r="C76" s="35" t="s">
        <v>70</v>
      </c>
      <c r="D76" s="36">
        <v>4.05</v>
      </c>
      <c r="E76" s="36">
        <v>357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7">
        <f>D76+E76+F76+G76+H76+I76+J76+K76+L76</f>
        <v>361.05</v>
      </c>
    </row>
    <row r="77" spans="1:13" ht="39" customHeight="1" x14ac:dyDescent="0.25">
      <c r="A77" s="81"/>
      <c r="B77" s="73"/>
      <c r="C77" s="31" t="s">
        <v>84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39">
        <v>0</v>
      </c>
    </row>
    <row r="78" spans="1:13" ht="36.75" customHeight="1" x14ac:dyDescent="0.25">
      <c r="A78" s="81"/>
      <c r="B78" s="73"/>
      <c r="C78" s="31" t="s">
        <v>78</v>
      </c>
      <c r="D78" s="24">
        <v>4.05</v>
      </c>
      <c r="E78" s="24">
        <v>357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39">
        <f>D78+E78+F78+G78+H78+I78+J78+K78+L78</f>
        <v>361.05</v>
      </c>
    </row>
    <row r="79" spans="1:13" ht="39" customHeight="1" thickBot="1" x14ac:dyDescent="0.3">
      <c r="A79" s="82"/>
      <c r="B79" s="79"/>
      <c r="C79" s="40" t="s">
        <v>79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4">
        <f>D79+E79+F79+G79+H79+I79+J79+K79+L79</f>
        <v>0</v>
      </c>
    </row>
    <row r="80" spans="1:13" ht="88.5" customHeight="1" x14ac:dyDescent="0.25">
      <c r="A80" s="89" t="s">
        <v>37</v>
      </c>
      <c r="B80" s="92" t="s">
        <v>57</v>
      </c>
      <c r="C80" s="35" t="s">
        <v>70</v>
      </c>
      <c r="D80" s="36">
        <v>1619.4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7">
        <f>D80+E80+F80+G80+H80+I80+J80+K80+L80</f>
        <v>1619.4</v>
      </c>
    </row>
    <row r="81" spans="1:13" ht="42" customHeight="1" x14ac:dyDescent="0.25">
      <c r="A81" s="90"/>
      <c r="B81" s="93"/>
      <c r="C81" s="31" t="s">
        <v>84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39">
        <v>0</v>
      </c>
    </row>
    <row r="82" spans="1:13" ht="42" customHeight="1" x14ac:dyDescent="0.25">
      <c r="A82" s="90"/>
      <c r="B82" s="93"/>
      <c r="C82" s="31" t="s">
        <v>78</v>
      </c>
      <c r="D82" s="24">
        <v>1603.2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39">
        <f>D82+E82+F82+G82+H82+I82+J82+K82+L82</f>
        <v>1603.2</v>
      </c>
    </row>
    <row r="83" spans="1:13" ht="42" customHeight="1" thickBot="1" x14ac:dyDescent="0.3">
      <c r="A83" s="91"/>
      <c r="B83" s="94"/>
      <c r="C83" s="40" t="s">
        <v>79</v>
      </c>
      <c r="D83" s="41">
        <v>16.2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4">
        <f>D83+E83+F83+G83+H83+I83+J83+K83+L83</f>
        <v>16.2</v>
      </c>
    </row>
    <row r="84" spans="1:13" ht="43.5" customHeight="1" x14ac:dyDescent="0.25">
      <c r="A84" s="89" t="s">
        <v>38</v>
      </c>
      <c r="B84" s="78" t="s">
        <v>101</v>
      </c>
      <c r="C84" s="35" t="s">
        <v>14</v>
      </c>
      <c r="D84" s="35" t="s">
        <v>77</v>
      </c>
      <c r="E84" s="35">
        <f>E87</f>
        <v>2558.6</v>
      </c>
      <c r="F84" s="36">
        <f>F85+F86+F87</f>
        <v>3892.5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7">
        <f>E84+F84+G84+H84+I84+J84+K84+L84</f>
        <v>6451.1</v>
      </c>
    </row>
    <row r="85" spans="1:13" ht="48" customHeight="1" x14ac:dyDescent="0.25">
      <c r="A85" s="90"/>
      <c r="B85" s="73"/>
      <c r="C85" s="31" t="s">
        <v>84</v>
      </c>
      <c r="D85" s="31" t="s">
        <v>77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39">
        <v>0</v>
      </c>
    </row>
    <row r="86" spans="1:13" ht="48" customHeight="1" x14ac:dyDescent="0.25">
      <c r="A86" s="90"/>
      <c r="B86" s="73"/>
      <c r="C86" s="31" t="s">
        <v>78</v>
      </c>
      <c r="D86" s="31" t="s">
        <v>77</v>
      </c>
      <c r="E86" s="24">
        <v>0</v>
      </c>
      <c r="F86" s="24">
        <f>0.5+2643.6</f>
        <v>2644.1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39">
        <f>E86+F86+G86+H86+I86+J86+K86+L86</f>
        <v>2644.1</v>
      </c>
    </row>
    <row r="87" spans="1:13" ht="48" customHeight="1" thickBot="1" x14ac:dyDescent="0.3">
      <c r="A87" s="91"/>
      <c r="B87" s="79"/>
      <c r="C87" s="40" t="s">
        <v>79</v>
      </c>
      <c r="D87" s="40" t="s">
        <v>77</v>
      </c>
      <c r="E87" s="40">
        <f>2530.1+28.5</f>
        <v>2558.6</v>
      </c>
      <c r="F87" s="41">
        <v>1248.4000000000001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4">
        <f>E87+F87+G87+H87+I87+J87+K87+L87</f>
        <v>3807</v>
      </c>
    </row>
    <row r="88" spans="1:13" ht="79.5" customHeight="1" x14ac:dyDescent="0.25">
      <c r="A88" s="80" t="s">
        <v>39</v>
      </c>
      <c r="B88" s="78" t="s">
        <v>59</v>
      </c>
      <c r="C88" s="35" t="s">
        <v>70</v>
      </c>
      <c r="D88" s="50" t="s">
        <v>77</v>
      </c>
      <c r="E88" s="36">
        <v>36.6</v>
      </c>
      <c r="F88" s="36">
        <f>F91</f>
        <v>35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7">
        <f>E88+F88+G88+H88+I88+J88+K88+L88</f>
        <v>71.599999999999994</v>
      </c>
    </row>
    <row r="89" spans="1:13" ht="48" customHeight="1" x14ac:dyDescent="0.25">
      <c r="A89" s="81"/>
      <c r="B89" s="73"/>
      <c r="C89" s="31" t="s">
        <v>84</v>
      </c>
      <c r="D89" s="31" t="s">
        <v>77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39">
        <v>0</v>
      </c>
    </row>
    <row r="90" spans="1:13" ht="48" customHeight="1" x14ac:dyDescent="0.25">
      <c r="A90" s="81"/>
      <c r="B90" s="73"/>
      <c r="C90" s="31" t="s">
        <v>78</v>
      </c>
      <c r="D90" s="31" t="s">
        <v>77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39">
        <v>0</v>
      </c>
    </row>
    <row r="91" spans="1:13" ht="48" customHeight="1" thickBot="1" x14ac:dyDescent="0.3">
      <c r="A91" s="82"/>
      <c r="B91" s="79"/>
      <c r="C91" s="40" t="s">
        <v>79</v>
      </c>
      <c r="D91" s="40" t="s">
        <v>77</v>
      </c>
      <c r="E91" s="41">
        <v>36.6</v>
      </c>
      <c r="F91" s="41">
        <f>15+20</f>
        <v>35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4">
        <f>E91+F91+G91+H91+I91+J91+K91+L91</f>
        <v>71.599999999999994</v>
      </c>
    </row>
    <row r="92" spans="1:13" ht="21" customHeight="1" x14ac:dyDescent="0.25">
      <c r="A92" s="83" t="s">
        <v>107</v>
      </c>
      <c r="B92" s="86" t="s">
        <v>117</v>
      </c>
      <c r="C92" s="51" t="s">
        <v>14</v>
      </c>
      <c r="D92" s="52" t="s">
        <v>105</v>
      </c>
      <c r="E92" s="53">
        <v>0</v>
      </c>
      <c r="F92" s="53">
        <f>F95</f>
        <v>15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4">
        <v>15</v>
      </c>
    </row>
    <row r="93" spans="1:13" ht="36.75" customHeight="1" x14ac:dyDescent="0.25">
      <c r="A93" s="84"/>
      <c r="B93" s="87"/>
      <c r="C93" s="28" t="s">
        <v>84</v>
      </c>
      <c r="D93" s="29" t="s">
        <v>105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55">
        <v>0</v>
      </c>
    </row>
    <row r="94" spans="1:13" ht="24" customHeight="1" x14ac:dyDescent="0.25">
      <c r="A94" s="84"/>
      <c r="B94" s="87"/>
      <c r="C94" s="28" t="s">
        <v>78</v>
      </c>
      <c r="D94" s="29" t="s">
        <v>105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55">
        <v>0</v>
      </c>
    </row>
    <row r="95" spans="1:13" ht="33" customHeight="1" thickBot="1" x14ac:dyDescent="0.3">
      <c r="A95" s="85"/>
      <c r="B95" s="88"/>
      <c r="C95" s="56" t="s">
        <v>98</v>
      </c>
      <c r="D95" s="57" t="s">
        <v>105</v>
      </c>
      <c r="E95" s="58">
        <v>15</v>
      </c>
      <c r="F95" s="58">
        <v>15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9">
        <f>E95+F95+G95+H95+I95+J95+K95</f>
        <v>30</v>
      </c>
    </row>
    <row r="96" spans="1:13" ht="15.75" x14ac:dyDescent="0.25">
      <c r="A96" s="98" t="s">
        <v>115</v>
      </c>
      <c r="B96" s="95" t="s">
        <v>120</v>
      </c>
      <c r="C96" s="51" t="s">
        <v>14</v>
      </c>
      <c r="D96" s="52" t="s">
        <v>56</v>
      </c>
      <c r="E96" s="65" t="s">
        <v>56</v>
      </c>
      <c r="F96" s="53">
        <f>F99+F98</f>
        <v>1406.48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4">
        <f>M99+M98</f>
        <v>1406.48</v>
      </c>
    </row>
    <row r="97" spans="1:13" ht="31.5" x14ac:dyDescent="0.25">
      <c r="A97" s="99"/>
      <c r="B97" s="96"/>
      <c r="C97" s="28" t="s">
        <v>116</v>
      </c>
      <c r="D97" s="63" t="s">
        <v>56</v>
      </c>
      <c r="E97" s="63" t="s">
        <v>56</v>
      </c>
      <c r="F97" s="64"/>
      <c r="G97" s="63"/>
      <c r="H97" s="63"/>
      <c r="I97" s="63"/>
      <c r="J97" s="63"/>
      <c r="K97" s="63"/>
      <c r="L97" s="63"/>
      <c r="M97" s="66"/>
    </row>
    <row r="98" spans="1:13" ht="15.75" x14ac:dyDescent="0.25">
      <c r="A98" s="99"/>
      <c r="B98" s="96"/>
      <c r="C98" s="28" t="s">
        <v>82</v>
      </c>
      <c r="D98" s="63" t="s">
        <v>56</v>
      </c>
      <c r="E98" s="63"/>
      <c r="F98" s="30">
        <v>1391.48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55">
        <f>F98</f>
        <v>1391.48</v>
      </c>
    </row>
    <row r="99" spans="1:13" ht="16.5" thickBot="1" x14ac:dyDescent="0.3">
      <c r="A99" s="100"/>
      <c r="B99" s="97"/>
      <c r="C99" s="56" t="s">
        <v>98</v>
      </c>
      <c r="D99" s="67" t="s">
        <v>56</v>
      </c>
      <c r="E99" s="67"/>
      <c r="F99" s="58">
        <v>15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9">
        <f>F99</f>
        <v>15</v>
      </c>
    </row>
  </sheetData>
  <mergeCells count="51">
    <mergeCell ref="B96:B99"/>
    <mergeCell ref="A96:A99"/>
    <mergeCell ref="K2:M2"/>
    <mergeCell ref="B5:M5"/>
    <mergeCell ref="B4:C4"/>
    <mergeCell ref="A88:A91"/>
    <mergeCell ref="B88:B91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A92:A95"/>
    <mergeCell ref="B92:B95"/>
    <mergeCell ref="A76:A79"/>
    <mergeCell ref="B76:B79"/>
    <mergeCell ref="A80:A83"/>
    <mergeCell ref="B80:B83"/>
    <mergeCell ref="A84:A87"/>
    <mergeCell ref="B84:B87"/>
    <mergeCell ref="B60:B63"/>
    <mergeCell ref="A39:A43"/>
    <mergeCell ref="B39:B43"/>
    <mergeCell ref="A44:A47"/>
    <mergeCell ref="B44:B47"/>
    <mergeCell ref="A48:A51"/>
    <mergeCell ref="B48:B51"/>
    <mergeCell ref="A27:A30"/>
    <mergeCell ref="B27:B30"/>
    <mergeCell ref="A31:A34"/>
    <mergeCell ref="B31:B34"/>
    <mergeCell ref="A35:A38"/>
    <mergeCell ref="B35:B38"/>
    <mergeCell ref="A14:A18"/>
    <mergeCell ref="B14:B18"/>
    <mergeCell ref="A19:A22"/>
    <mergeCell ref="B19:B22"/>
    <mergeCell ref="A23:A26"/>
    <mergeCell ref="B23:B26"/>
    <mergeCell ref="A7:A8"/>
    <mergeCell ref="B7:B8"/>
    <mergeCell ref="C7:C8"/>
    <mergeCell ref="D7:M7"/>
    <mergeCell ref="A9:A13"/>
    <mergeCell ref="B9:B13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Местный бюджет</vt:lpstr>
      <vt:lpstr>Общий бюджет</vt:lpstr>
      <vt:lpstr>'Местный бюджет'!Заголовки_для_печати</vt:lpstr>
      <vt:lpstr>'Общий бюджет'!Заголовки_для_печати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Регина Рамазановна</dc:creator>
  <cp:lastModifiedBy>Регина Рамазановна</cp:lastModifiedBy>
  <cp:lastPrinted>2024-08-19T13:12:09Z</cp:lastPrinted>
  <dcterms:created xsi:type="dcterms:W3CDTF">2023-11-13T11:36:23Z</dcterms:created>
  <dcterms:modified xsi:type="dcterms:W3CDTF">2024-08-19T13:41:32Z</dcterms:modified>
</cp:coreProperties>
</file>