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МАШИНИСТКА\Соц.вопросы\Изменения в МП ноябрь 2023г\"/>
    </mc:Choice>
  </mc:AlternateContent>
  <xr:revisionPtr revIDLastSave="0" documentId="13_ncr:1_{446C2B8C-44F5-4018-9EE1-C6F1978DC1AE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местный бюджет" sheetId="4" r:id="rId1"/>
    <sheet name="бюджеты всех уровней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G39" i="1"/>
  <c r="G30" i="1"/>
  <c r="G45" i="1"/>
  <c r="G44" i="1"/>
  <c r="G33" i="1"/>
  <c r="I39" i="1"/>
  <c r="I40" i="1"/>
  <c r="I20" i="1" s="1"/>
  <c r="G40" i="1"/>
  <c r="I26" i="1"/>
  <c r="G26" i="1"/>
  <c r="I28" i="1"/>
  <c r="G28" i="1"/>
  <c r="G16" i="4"/>
  <c r="M23" i="4"/>
  <c r="M29" i="4"/>
  <c r="G79" i="1"/>
  <c r="M82" i="1"/>
  <c r="M81" i="1"/>
  <c r="M80" i="1"/>
  <c r="M79" i="1"/>
  <c r="M77" i="1"/>
  <c r="M76" i="1"/>
  <c r="M78" i="1"/>
  <c r="G75" i="1"/>
  <c r="M75" i="1" s="1"/>
  <c r="M17" i="4"/>
  <c r="M28" i="4"/>
  <c r="M27" i="4"/>
  <c r="M25" i="4"/>
  <c r="M22" i="4"/>
  <c r="M21" i="4"/>
  <c r="M20" i="4"/>
  <c r="M19" i="4"/>
  <c r="M16" i="4" s="1"/>
  <c r="L17" i="4"/>
  <c r="K17" i="4"/>
  <c r="J17" i="4"/>
  <c r="I17" i="4"/>
  <c r="H17" i="4"/>
  <c r="L16" i="4"/>
  <c r="K16" i="4"/>
  <c r="J16" i="4"/>
  <c r="I16" i="4"/>
  <c r="H16" i="4"/>
  <c r="M49" i="1"/>
  <c r="J46" i="1"/>
  <c r="I46" i="1"/>
  <c r="H46" i="1"/>
  <c r="G46" i="1"/>
  <c r="L47" i="1"/>
  <c r="K47" i="1"/>
  <c r="L42" i="1"/>
  <c r="K42" i="1"/>
  <c r="J42" i="1"/>
  <c r="L36" i="1"/>
  <c r="K36" i="1"/>
  <c r="J36" i="1"/>
  <c r="L31" i="1"/>
  <c r="K31" i="1"/>
  <c r="J31" i="1"/>
  <c r="L23" i="1"/>
  <c r="K23" i="1"/>
  <c r="J23" i="1"/>
  <c r="L21" i="1"/>
  <c r="K21" i="1"/>
  <c r="J21" i="1"/>
  <c r="L20" i="1"/>
  <c r="K20" i="1"/>
  <c r="J20" i="1"/>
  <c r="H20" i="1"/>
  <c r="L19" i="1"/>
  <c r="K19" i="1"/>
  <c r="J19" i="1"/>
  <c r="H19" i="1"/>
  <c r="L18" i="1"/>
  <c r="K18" i="1"/>
  <c r="J18" i="1"/>
  <c r="J16" i="1" s="1"/>
  <c r="G18" i="1"/>
  <c r="I18" i="1"/>
  <c r="H18" i="1"/>
  <c r="M73" i="1"/>
  <c r="M74" i="1"/>
  <c r="M71" i="1"/>
  <c r="M58" i="1"/>
  <c r="M57" i="1"/>
  <c r="M56" i="1"/>
  <c r="M54" i="1" s="1"/>
  <c r="M52" i="1"/>
  <c r="M51" i="1"/>
  <c r="M41" i="1"/>
  <c r="M35" i="1"/>
  <c r="M29" i="1"/>
  <c r="M22" i="1"/>
  <c r="G18" i="4"/>
  <c r="M18" i="4" s="1"/>
  <c r="I18" i="4"/>
  <c r="H18" i="4"/>
  <c r="G21" i="1"/>
  <c r="I21" i="1"/>
  <c r="H21" i="1"/>
  <c r="M40" i="1" l="1"/>
  <c r="I19" i="1"/>
  <c r="G20" i="1"/>
  <c r="G19" i="1"/>
  <c r="M28" i="1"/>
  <c r="H16" i="1"/>
  <c r="K16" i="1"/>
  <c r="L16" i="1"/>
  <c r="M62" i="1"/>
  <c r="M53" i="1"/>
  <c r="M21" i="1"/>
  <c r="G23" i="1"/>
  <c r="M46" i="1"/>
  <c r="M30" i="1"/>
  <c r="M26" i="1"/>
  <c r="M45" i="1"/>
  <c r="M44" i="1"/>
  <c r="M34" i="1"/>
  <c r="M33" i="1"/>
  <c r="M20" i="1" l="1"/>
  <c r="M19" i="1"/>
  <c r="G16" i="1"/>
  <c r="M23" i="1"/>
  <c r="M42" i="1"/>
  <c r="M31" i="1"/>
  <c r="G36" i="1"/>
  <c r="M39" i="1"/>
  <c r="M36" i="1" s="1"/>
  <c r="M16" i="1" l="1"/>
  <c r="G17" i="4"/>
  <c r="M26" i="4"/>
  <c r="M24" i="4"/>
  <c r="H62" i="1" l="1"/>
  <c r="H42" i="1" l="1"/>
  <c r="H55" i="1"/>
  <c r="H54" i="1"/>
  <c r="G54" i="1"/>
  <c r="I42" i="1"/>
  <c r="G42" i="1"/>
  <c r="I36" i="1"/>
  <c r="H36" i="1"/>
  <c r="I31" i="1"/>
  <c r="H31" i="1"/>
  <c r="G31" i="1"/>
  <c r="I23" i="1"/>
  <c r="H23" i="1"/>
  <c r="M18" i="1" l="1"/>
  <c r="I16" i="1"/>
  <c r="M70" i="1"/>
  <c r="M69" i="1"/>
  <c r="M68" i="1"/>
  <c r="M67" i="1"/>
  <c r="M66" i="1"/>
  <c r="M65" i="1"/>
  <c r="M64" i="1"/>
  <c r="M63" i="1"/>
  <c r="M61" i="1"/>
  <c r="M59" i="1"/>
  <c r="M55" i="1" s="1"/>
  <c r="M60" i="1"/>
  <c r="M27" i="1" l="1"/>
</calcChain>
</file>

<file path=xl/sharedStrings.xml><?xml version="1.0" encoding="utf-8"?>
<sst xmlns="http://schemas.openxmlformats.org/spreadsheetml/2006/main" count="140" uniqueCount="49">
  <si>
    <t>Статус</t>
  </si>
  <si>
    <t>Наименование муниципальной программы,  отдельного мероприятия</t>
  </si>
  <si>
    <t xml:space="preserve">Ответственный исполнитель, соисполнители </t>
  </si>
  <si>
    <t>2023 год</t>
  </si>
  <si>
    <t>2024 год</t>
  </si>
  <si>
    <t>2025 год</t>
  </si>
  <si>
    <t>2026 год</t>
  </si>
  <si>
    <t>итого</t>
  </si>
  <si>
    <t>Муниципальная  программа</t>
  </si>
  <si>
    <t>«Развитие культуры и туризма »</t>
  </si>
  <si>
    <t>отдел социального развития администрации Кильмезского района Кировской области</t>
  </si>
  <si>
    <t>ВСЕГО</t>
  </si>
  <si>
    <t>Федеральный бюджет</t>
  </si>
  <si>
    <t>Областной бюджет</t>
  </si>
  <si>
    <t>Местный бюджет</t>
  </si>
  <si>
    <t>Внебюджетные источники</t>
  </si>
  <si>
    <t>Отдельное мероприятие</t>
  </si>
  <si>
    <t>«Организация библиотечного обслуживания населения»</t>
  </si>
  <si>
    <t>МКУК «Кильмезская межмуниципальная библиотечная система»</t>
  </si>
  <si>
    <t>Деятельность МКУК «Кильмезский районный краеведческий музей»</t>
  </si>
  <si>
    <t>МКУК «Кильмезский районный краеведческий музей»</t>
  </si>
  <si>
    <t>«Дополнительное образование детей в сфере культуры и искусства»</t>
  </si>
  <si>
    <t>МКУ ДО Детская школа искусств</t>
  </si>
  <si>
    <t xml:space="preserve">МБУ «Районный 
центр культуры и досуга»
</t>
  </si>
  <si>
    <t xml:space="preserve">«Сохранение, 
развитие нематериального культурного наследия, организация и поддержка 
народного творчества»
</t>
  </si>
  <si>
    <t xml:space="preserve">Отдельно
е мероприятие
</t>
  </si>
  <si>
    <t>Администрация Кильмезского района</t>
  </si>
  <si>
    <t xml:space="preserve">Модернизация библиотек в части комплектования книжных фондов библиотек муниципальных образований и государственных общедоступных библиотек субъектов Российской Федерации. </t>
  </si>
  <si>
    <t>Субсидия местным бюджетам из областного бюджета на техническое оснащение муниципальных музеев</t>
  </si>
  <si>
    <t>Администрация Кильмезского райо на (МКУК  КРКМ)</t>
  </si>
  <si>
    <t>Государственная поддержка лучших сельских учреждений культуры, находящихся на территории сельских поселений Кировской области</t>
  </si>
  <si>
    <t>Капитальный ремонт муниципального учреждения дополнительного образования «Детская школа искусств» пгт Кильмезь Кильмезского района Кировской области</t>
  </si>
  <si>
    <t>«Расходы на реализацию Муниципальной программы за счет средств районного бюджета"</t>
  </si>
  <si>
    <t>Администрация Кильмезского района (МКУК  КРКМ)</t>
  </si>
  <si>
    <t>2027 год</t>
  </si>
  <si>
    <t>2028 год</t>
  </si>
  <si>
    <t>Источники финансирования</t>
  </si>
  <si>
    <t xml:space="preserve"> Оценка расходов (тыс. рублей)</t>
  </si>
  <si>
    <t>«Расходы на реализацию Муниципальной программы за счет всех источников финансирования"</t>
  </si>
  <si>
    <t>Ремонт крыши Каменно-Переборской  СБФ</t>
  </si>
  <si>
    <t>Ремонт крыши Осиновской  СБФ</t>
  </si>
  <si>
    <t>Приложение</t>
  </si>
  <si>
    <t>УТВЕРЖДЕН</t>
  </si>
  <si>
    <t>постановлением</t>
  </si>
  <si>
    <t>администрации</t>
  </si>
  <si>
    <t>Кильмезского района</t>
  </si>
  <si>
    <t>от 08.11.2023 №487</t>
  </si>
  <si>
    <t>Приложение № 2 к Муниципальной программе</t>
  </si>
  <si>
    <t>Приложение № 3 к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</si>
</sst>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92D05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76923C"/>
      <name val="Times New Roman"/>
      <family val="1"/>
      <charset val="204"/>
    </font>
    <font>
      <b/>
      <sz val="9"/>
      <color rgb="FF92D050"/>
      <name val="Times New Roman"/>
      <family val="1"/>
      <charset val="204"/>
    </font>
    <font>
      <sz val="11"/>
      <color rgb="FF92D050"/>
      <name val="Calibri"/>
      <family val="2"/>
      <charset val="204"/>
      <scheme val="minor"/>
    </font>
    <font>
      <sz val="9"/>
      <color theme="3" tint="0.3999755851924192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92D05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5"/>
    </xf>
    <xf numFmtId="0" fontId="2" fillId="0" borderId="1" xfId="0" applyFont="1" applyBorder="1" applyAlignment="1">
      <alignment horizontal="left" vertical="center" wrapText="1" indent="15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5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2" fontId="7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vertical="center" wrapText="1"/>
    </xf>
    <xf numFmtId="2" fontId="5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horizontal="left" vertical="center" wrapText="1" indent="15"/>
    </xf>
    <xf numFmtId="2" fontId="8" fillId="0" borderId="1" xfId="0" applyNumberFormat="1" applyFont="1" applyBorder="1" applyAlignment="1">
      <alignment vertical="top" wrapText="1"/>
    </xf>
    <xf numFmtId="2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 indent="15"/>
    </xf>
    <xf numFmtId="0" fontId="3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1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13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/>
    <xf numFmtId="0" fontId="13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horizontal="left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"/>
  <dimension ref="A1:P29"/>
  <sheetViews>
    <sheetView tabSelected="1" topLeftCell="B1" workbookViewId="0">
      <selection activeCell="D9" sqref="D9:L9"/>
    </sheetView>
  </sheetViews>
  <sheetFormatPr defaultRowHeight="15" x14ac:dyDescent="0.25"/>
  <cols>
    <col min="1" max="1" width="5" hidden="1" customWidth="1"/>
    <col min="2" max="2" width="5" customWidth="1"/>
    <col min="4" max="4" width="19.85546875" customWidth="1"/>
    <col min="5" max="5" width="8.85546875" customWidth="1"/>
    <col min="6" max="6" width="8.42578125" customWidth="1"/>
    <col min="7" max="7" width="10.140625" customWidth="1"/>
    <col min="8" max="9" width="9.7109375" bestFit="1" customWidth="1"/>
    <col min="10" max="12" width="8" customWidth="1"/>
    <col min="13" max="13" width="9.7109375" customWidth="1"/>
    <col min="14" max="14" width="11.140625" customWidth="1"/>
    <col min="16" max="16" width="14.42578125" customWidth="1"/>
  </cols>
  <sheetData>
    <row r="1" spans="3:16" x14ac:dyDescent="0.25">
      <c r="L1" s="57" t="s">
        <v>41</v>
      </c>
      <c r="M1" s="57"/>
    </row>
    <row r="2" spans="3:16" x14ac:dyDescent="0.25">
      <c r="G2" s="66"/>
      <c r="H2" s="66"/>
      <c r="I2" s="66"/>
      <c r="J2" s="66"/>
      <c r="K2" s="66"/>
      <c r="L2" s="66" t="s">
        <v>42</v>
      </c>
      <c r="M2" s="66"/>
    </row>
    <row r="3" spans="3:16" x14ac:dyDescent="0.25">
      <c r="G3" s="67"/>
      <c r="H3" s="67"/>
      <c r="I3" s="67"/>
      <c r="J3" s="67"/>
      <c r="K3" s="67"/>
      <c r="L3" s="67" t="s">
        <v>43</v>
      </c>
      <c r="M3" s="67"/>
    </row>
    <row r="4" spans="3:16" ht="15" hidden="1" customHeight="1" x14ac:dyDescent="0.25">
      <c r="L4" s="57"/>
      <c r="M4" s="57"/>
    </row>
    <row r="5" spans="3:16" ht="15" customHeight="1" x14ac:dyDescent="0.25">
      <c r="L5" s="57" t="s">
        <v>44</v>
      </c>
      <c r="M5" s="57"/>
    </row>
    <row r="6" spans="3:16" ht="15" customHeight="1" x14ac:dyDescent="0.25">
      <c r="L6" s="57" t="s">
        <v>45</v>
      </c>
      <c r="M6" s="57"/>
    </row>
    <row r="7" spans="3:16" x14ac:dyDescent="0.25">
      <c r="L7" s="57" t="s">
        <v>46</v>
      </c>
      <c r="M7" s="57"/>
    </row>
    <row r="8" spans="3:16" x14ac:dyDescent="0.25">
      <c r="D8" s="66" t="s">
        <v>47</v>
      </c>
      <c r="E8" s="66"/>
      <c r="F8" s="66"/>
      <c r="G8" s="66"/>
      <c r="H8" s="66"/>
      <c r="I8" s="66"/>
      <c r="J8" s="66"/>
      <c r="K8" s="66"/>
      <c r="L8" s="66"/>
    </row>
    <row r="9" spans="3:16" x14ac:dyDescent="0.25">
      <c r="D9" s="84" t="s">
        <v>32</v>
      </c>
      <c r="E9" s="84"/>
      <c r="F9" s="84"/>
      <c r="G9" s="84"/>
      <c r="H9" s="84"/>
      <c r="I9" s="84"/>
      <c r="J9" s="84"/>
      <c r="K9" s="84"/>
      <c r="L9" s="84"/>
    </row>
    <row r="11" spans="3:16" hidden="1" x14ac:dyDescent="0.25"/>
    <row r="12" spans="3:16" ht="25.5" customHeight="1" x14ac:dyDescent="0.25">
      <c r="C12" s="76" t="s">
        <v>0</v>
      </c>
      <c r="D12" s="75" t="s">
        <v>1</v>
      </c>
      <c r="E12" s="85" t="s">
        <v>2</v>
      </c>
      <c r="F12" s="86"/>
      <c r="G12" s="80"/>
      <c r="H12" s="80"/>
      <c r="I12" s="80"/>
      <c r="J12" s="80"/>
      <c r="K12" s="80"/>
      <c r="L12" s="80"/>
      <c r="M12" s="80"/>
    </row>
    <row r="13" spans="3:16" x14ac:dyDescent="0.25">
      <c r="C13" s="76"/>
      <c r="D13" s="75"/>
      <c r="E13" s="77"/>
      <c r="F13" s="78"/>
      <c r="G13" s="76" t="s">
        <v>3</v>
      </c>
      <c r="H13" s="76" t="s">
        <v>4</v>
      </c>
      <c r="I13" s="79" t="s">
        <v>5</v>
      </c>
      <c r="J13" s="75" t="s">
        <v>6</v>
      </c>
      <c r="K13" s="81" t="s">
        <v>34</v>
      </c>
      <c r="L13" s="81" t="s">
        <v>35</v>
      </c>
      <c r="M13" s="75" t="s">
        <v>7</v>
      </c>
    </row>
    <row r="14" spans="3:16" x14ac:dyDescent="0.25">
      <c r="C14" s="76"/>
      <c r="D14" s="75"/>
      <c r="E14" s="77"/>
      <c r="F14" s="78"/>
      <c r="G14" s="76"/>
      <c r="H14" s="76"/>
      <c r="I14" s="79"/>
      <c r="J14" s="75"/>
      <c r="K14" s="82"/>
      <c r="L14" s="82"/>
      <c r="M14" s="75"/>
    </row>
    <row r="15" spans="3:16" ht="22.5" customHeight="1" x14ac:dyDescent="0.25">
      <c r="C15" s="76"/>
      <c r="D15" s="75"/>
      <c r="E15" s="87"/>
      <c r="F15" s="88"/>
      <c r="G15" s="76"/>
      <c r="H15" s="76"/>
      <c r="I15" s="79"/>
      <c r="J15" s="75"/>
      <c r="K15" s="83"/>
      <c r="L15" s="83"/>
      <c r="M15" s="75"/>
    </row>
    <row r="16" spans="3:16" ht="9.75" customHeight="1" x14ac:dyDescent="0.25">
      <c r="C16" s="73" t="s">
        <v>8</v>
      </c>
      <c r="D16" s="75" t="s">
        <v>9</v>
      </c>
      <c r="E16" s="85" t="s">
        <v>10</v>
      </c>
      <c r="F16" s="86"/>
      <c r="G16" s="70">
        <f>G19+G21+G22+G23+G25+G27+G28+G29</f>
        <v>33582.35</v>
      </c>
      <c r="H16" s="70">
        <f t="shared" ref="H16:L16" si="0">H19+H21+H22+H23+H25+H27+H28</f>
        <v>31552.5</v>
      </c>
      <c r="I16" s="70">
        <f t="shared" si="0"/>
        <v>31715</v>
      </c>
      <c r="J16" s="89">
        <f t="shared" si="0"/>
        <v>0</v>
      </c>
      <c r="K16" s="70">
        <f t="shared" si="0"/>
        <v>0</v>
      </c>
      <c r="L16" s="70">
        <f t="shared" si="0"/>
        <v>0</v>
      </c>
      <c r="M16" s="89">
        <f>M19+M21+M22+M23+M25+M27+M28+M29</f>
        <v>96849.849999999991</v>
      </c>
      <c r="P16" s="37"/>
    </row>
    <row r="17" spans="1:14" ht="25.5" customHeight="1" x14ac:dyDescent="0.25">
      <c r="C17" s="74"/>
      <c r="D17" s="75"/>
      <c r="E17" s="77"/>
      <c r="F17" s="78"/>
      <c r="G17" s="71" t="e">
        <f>#REF!+#REF!+#REF!+#REF!+#REF!+#REF!+#REF!+#REF!+#REF!+#REF!+#REF!+#REF!+#REF!+#REF!+#REF!+#REF!+#REF!+#REF!+#REF!</f>
        <v>#REF!</v>
      </c>
      <c r="H17" s="71" t="e">
        <f>#REF!+#REF!+#REF!+#REF!+#REF!+#REF!+#REF!+#REF!+#REF!+#REF!+#REF!+#REF!+#REF!+#REF!+#REF!+#REF!+#REF!+#REF!+#REF!</f>
        <v>#REF!</v>
      </c>
      <c r="I17" s="71" t="e">
        <f>#REF!+#REF!+#REF!+#REF!+#REF!+#REF!+#REF!+#REF!+#REF!+#REF!+#REF!+#REF!+#REF!+#REF!+#REF!+#REF!+#REF!+#REF!+#REF!</f>
        <v>#REF!</v>
      </c>
      <c r="J17" s="90" t="e">
        <f>#REF!+#REF!+#REF!+#REF!+#REF!+#REF!+#REF!+#REF!+#REF!+#REF!+#REF!+#REF!+#REF!+#REF!+#REF!+#REF!+#REF!+#REF!+#REF!</f>
        <v>#REF!</v>
      </c>
      <c r="K17" s="71" t="e">
        <f>#REF!+#REF!+#REF!+#REF!+#REF!+#REF!+#REF!+#REF!+#REF!+#REF!+#REF!+#REF!+#REF!+#REF!+#REF!+#REF!+#REF!+#REF!+#REF!</f>
        <v>#REF!</v>
      </c>
      <c r="L17" s="71" t="e">
        <f>#REF!+#REF!+#REF!+#REF!+#REF!+#REF!+#REF!+#REF!+#REF!+#REF!+#REF!+#REF!+#REF!+#REF!+#REF!+#REF!+#REF!+#REF!+#REF!</f>
        <v>#REF!</v>
      </c>
      <c r="M17" s="90" t="e">
        <f>#REF!+#REF!+#REF!+#REF!+#REF!+#REF!+#REF!+#REF!+#REF!+#REF!+#REF!+#REF!+#REF!+#REF!+#REF!+#REF!+#REF!+#REF!+#REF!</f>
        <v>#REF!</v>
      </c>
      <c r="N17" s="37"/>
    </row>
    <row r="18" spans="1:14" ht="18.75" customHeight="1" x14ac:dyDescent="0.25">
      <c r="C18" s="91" t="s">
        <v>15</v>
      </c>
      <c r="D18" s="92"/>
      <c r="E18" s="92"/>
      <c r="F18" s="93"/>
      <c r="G18" s="30">
        <f>G20</f>
        <v>3661.72</v>
      </c>
      <c r="H18" s="30">
        <f>H20</f>
        <v>1000</v>
      </c>
      <c r="I18" s="32">
        <f>I20</f>
        <v>1000</v>
      </c>
      <c r="J18" s="31"/>
      <c r="K18" s="31"/>
      <c r="L18" s="31"/>
      <c r="M18" s="31">
        <f t="shared" ref="M18:M23" si="1">G18+H18+I18+J18+K18+L18</f>
        <v>5661.7199999999993</v>
      </c>
    </row>
    <row r="19" spans="1:14" ht="67.5" customHeight="1" x14ac:dyDescent="0.25">
      <c r="C19" s="39" t="s">
        <v>25</v>
      </c>
      <c r="D19" s="39" t="s">
        <v>24</v>
      </c>
      <c r="E19" s="85" t="s">
        <v>23</v>
      </c>
      <c r="F19" s="86"/>
      <c r="G19" s="33">
        <v>17034.55</v>
      </c>
      <c r="H19" s="47">
        <v>15778.4</v>
      </c>
      <c r="I19" s="42">
        <v>15696.4</v>
      </c>
      <c r="J19" s="33"/>
      <c r="K19" s="33"/>
      <c r="L19" s="33"/>
      <c r="M19" s="33">
        <f t="shared" si="1"/>
        <v>48509.35</v>
      </c>
    </row>
    <row r="20" spans="1:14" x14ac:dyDescent="0.25">
      <c r="C20" s="91" t="s">
        <v>15</v>
      </c>
      <c r="D20" s="92"/>
      <c r="E20" s="92"/>
      <c r="F20" s="93"/>
      <c r="G20" s="23">
        <v>3661.72</v>
      </c>
      <c r="H20" s="23">
        <v>1000</v>
      </c>
      <c r="I20" s="25">
        <v>1000</v>
      </c>
      <c r="J20" s="24"/>
      <c r="K20" s="24"/>
      <c r="L20" s="24"/>
      <c r="M20" s="24">
        <f t="shared" si="1"/>
        <v>5661.7199999999993</v>
      </c>
    </row>
    <row r="21" spans="1:14" ht="50.25" customHeight="1" x14ac:dyDescent="0.25">
      <c r="C21" s="39" t="s">
        <v>16</v>
      </c>
      <c r="D21" s="41" t="s">
        <v>17</v>
      </c>
      <c r="E21" s="85" t="s">
        <v>18</v>
      </c>
      <c r="F21" s="86"/>
      <c r="G21" s="20">
        <v>9833.7999999999993</v>
      </c>
      <c r="H21" s="21">
        <v>9185.2000000000007</v>
      </c>
      <c r="I21" s="22">
        <v>9506.6</v>
      </c>
      <c r="J21" s="21"/>
      <c r="K21" s="21"/>
      <c r="L21" s="21"/>
      <c r="M21" s="21">
        <f t="shared" si="1"/>
        <v>28525.599999999999</v>
      </c>
    </row>
    <row r="22" spans="1:14" ht="49.5" customHeight="1" x14ac:dyDescent="0.25">
      <c r="C22" s="40" t="s">
        <v>16</v>
      </c>
      <c r="D22" s="6" t="s">
        <v>19</v>
      </c>
      <c r="E22" s="85" t="s">
        <v>20</v>
      </c>
      <c r="F22" s="86"/>
      <c r="G22" s="20">
        <v>2078.6999999999998</v>
      </c>
      <c r="H22" s="20">
        <v>1972</v>
      </c>
      <c r="I22" s="22">
        <v>1997.1</v>
      </c>
      <c r="J22" s="20"/>
      <c r="K22" s="20"/>
      <c r="L22" s="20"/>
      <c r="M22" s="20">
        <f t="shared" si="1"/>
        <v>6047.7999999999993</v>
      </c>
    </row>
    <row r="23" spans="1:14" ht="62.25" customHeight="1" x14ac:dyDescent="0.25">
      <c r="C23" s="41" t="s">
        <v>16</v>
      </c>
      <c r="D23" s="6" t="s">
        <v>21</v>
      </c>
      <c r="E23" s="85" t="s">
        <v>22</v>
      </c>
      <c r="F23" s="86"/>
      <c r="G23" s="20">
        <v>4573.3999999999996</v>
      </c>
      <c r="H23" s="20">
        <v>4511.1000000000004</v>
      </c>
      <c r="I23" s="22">
        <v>4514</v>
      </c>
      <c r="J23" s="21"/>
      <c r="K23" s="21"/>
      <c r="L23" s="21"/>
      <c r="M23" s="21">
        <f t="shared" si="1"/>
        <v>13598.5</v>
      </c>
    </row>
    <row r="24" spans="1:14" ht="15" hidden="1" customHeight="1" x14ac:dyDescent="0.25">
      <c r="C24" s="9"/>
      <c r="D24" s="10"/>
      <c r="E24" s="9"/>
      <c r="F24" s="9"/>
      <c r="G24" s="16"/>
      <c r="H24" s="16"/>
      <c r="I24" s="17"/>
      <c r="J24" s="17"/>
      <c r="K24" s="17"/>
      <c r="L24" s="17"/>
      <c r="M24" s="17" t="e">
        <f>#REF!+#REF!+#REF!+#REF!+G24+H24+I24+J24</f>
        <v>#REF!</v>
      </c>
    </row>
    <row r="25" spans="1:14" ht="129" customHeight="1" x14ac:dyDescent="0.25">
      <c r="C25" s="3" t="s">
        <v>16</v>
      </c>
      <c r="D25" s="3" t="s">
        <v>27</v>
      </c>
      <c r="E25" s="85" t="s">
        <v>26</v>
      </c>
      <c r="F25" s="94"/>
      <c r="G25" s="16">
        <v>0.9</v>
      </c>
      <c r="H25" s="16">
        <v>0.9</v>
      </c>
      <c r="I25" s="34">
        <v>0.9</v>
      </c>
      <c r="J25" s="34"/>
      <c r="K25" s="34"/>
      <c r="L25" s="34"/>
      <c r="M25" s="34">
        <f>G25+H25+I25+J25+K25+L25</f>
        <v>2.7</v>
      </c>
    </row>
    <row r="26" spans="1:14" ht="53.25" hidden="1" customHeight="1" x14ac:dyDescent="0.25">
      <c r="A26" s="18"/>
      <c r="B26" s="18"/>
      <c r="C26" s="40"/>
      <c r="D26" s="56"/>
      <c r="E26" s="77"/>
      <c r="F26" s="78"/>
      <c r="G26" s="43"/>
      <c r="H26" s="43"/>
      <c r="I26" s="43"/>
      <c r="J26" s="43"/>
      <c r="K26" s="43"/>
      <c r="L26" s="43"/>
      <c r="M26" s="15" t="e">
        <f>#REF!+G26+H26+I26+J26</f>
        <v>#REF!</v>
      </c>
    </row>
    <row r="27" spans="1:14" ht="84" customHeight="1" x14ac:dyDescent="0.25">
      <c r="C27" s="39" t="s">
        <v>16</v>
      </c>
      <c r="D27" s="38" t="s">
        <v>28</v>
      </c>
      <c r="E27" s="75" t="s">
        <v>33</v>
      </c>
      <c r="F27" s="75"/>
      <c r="G27" s="16">
        <v>11</v>
      </c>
      <c r="H27" s="5"/>
      <c r="I27" s="17"/>
      <c r="J27" s="17"/>
      <c r="K27" s="17"/>
      <c r="L27" s="17"/>
      <c r="M27" s="17">
        <f>G27+H27+I27+J27+K27+L27</f>
        <v>11</v>
      </c>
    </row>
    <row r="28" spans="1:14" ht="116.25" customHeight="1" x14ac:dyDescent="0.25">
      <c r="C28" s="41" t="s">
        <v>16</v>
      </c>
      <c r="D28" s="7" t="s">
        <v>31</v>
      </c>
      <c r="E28" s="75" t="s">
        <v>26</v>
      </c>
      <c r="F28" s="75"/>
      <c r="G28" s="11"/>
      <c r="H28" s="2">
        <v>104.9</v>
      </c>
      <c r="I28" s="2"/>
      <c r="J28" s="2"/>
      <c r="K28" s="2"/>
      <c r="L28" s="2"/>
      <c r="M28" s="2">
        <f>G28+H28+I28+J28+K28+L28</f>
        <v>104.9</v>
      </c>
    </row>
    <row r="29" spans="1:14" ht="41.25" customHeight="1" x14ac:dyDescent="0.25">
      <c r="C29" s="61" t="s">
        <v>16</v>
      </c>
      <c r="D29" s="61" t="s">
        <v>39</v>
      </c>
      <c r="E29" s="72" t="s">
        <v>18</v>
      </c>
      <c r="F29" s="72"/>
      <c r="G29" s="62">
        <v>50</v>
      </c>
      <c r="H29" s="59"/>
      <c r="I29" s="59"/>
      <c r="J29" s="59"/>
      <c r="K29" s="59"/>
      <c r="L29" s="59"/>
      <c r="M29" s="59">
        <f>G29+H29+I29+J29+K29+L29</f>
        <v>50</v>
      </c>
    </row>
  </sheetData>
  <mergeCells count="33">
    <mergeCell ref="D9:L9"/>
    <mergeCell ref="E12:F15"/>
    <mergeCell ref="G13:G15"/>
    <mergeCell ref="J13:J15"/>
    <mergeCell ref="M16:M17"/>
    <mergeCell ref="G16:G17"/>
    <mergeCell ref="E16:F17"/>
    <mergeCell ref="K16:K17"/>
    <mergeCell ref="L16:L17"/>
    <mergeCell ref="J16:J17"/>
    <mergeCell ref="H16:H17"/>
    <mergeCell ref="M13:M15"/>
    <mergeCell ref="H13:H15"/>
    <mergeCell ref="I13:I15"/>
    <mergeCell ref="G12:M12"/>
    <mergeCell ref="K13:K15"/>
    <mergeCell ref="L13:L15"/>
    <mergeCell ref="I16:I17"/>
    <mergeCell ref="E29:F29"/>
    <mergeCell ref="C16:C17"/>
    <mergeCell ref="D16:D17"/>
    <mergeCell ref="C12:C15"/>
    <mergeCell ref="D12:D15"/>
    <mergeCell ref="E26:F26"/>
    <mergeCell ref="E28:F28"/>
    <mergeCell ref="C18:F18"/>
    <mergeCell ref="E22:F22"/>
    <mergeCell ref="E23:F23"/>
    <mergeCell ref="E21:F21"/>
    <mergeCell ref="E27:F27"/>
    <mergeCell ref="E25:F25"/>
    <mergeCell ref="E19:F19"/>
    <mergeCell ref="C20:F20"/>
  </mergeCells>
  <pageMargins left="0.3" right="0.2" top="0.75" bottom="0.2" header="0.3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P82"/>
  <sheetViews>
    <sheetView topLeftCell="B1" workbookViewId="0">
      <selection activeCell="E10" sqref="E10"/>
    </sheetView>
  </sheetViews>
  <sheetFormatPr defaultRowHeight="15" x14ac:dyDescent="0.25"/>
  <cols>
    <col min="1" max="1" width="5" hidden="1" customWidth="1"/>
    <col min="2" max="2" width="5" customWidth="1"/>
    <col min="4" max="4" width="19.85546875" customWidth="1"/>
    <col min="5" max="5" width="10.7109375" customWidth="1"/>
    <col min="6" max="6" width="14.28515625" customWidth="1"/>
    <col min="7" max="7" width="10.140625" customWidth="1"/>
    <col min="8" max="9" width="10.28515625" customWidth="1"/>
    <col min="10" max="12" width="8" customWidth="1"/>
    <col min="13" max="13" width="9.7109375" customWidth="1"/>
    <col min="14" max="14" width="11.140625" customWidth="1"/>
    <col min="16" max="16" width="14.42578125" customWidth="1"/>
  </cols>
  <sheetData>
    <row r="1" spans="3:16" x14ac:dyDescent="0.25">
      <c r="H1" s="57"/>
      <c r="I1" s="66"/>
      <c r="J1" s="66"/>
      <c r="K1" s="66"/>
      <c r="L1" s="66" t="s">
        <v>41</v>
      </c>
      <c r="M1" s="57"/>
    </row>
    <row r="2" spans="3:16" x14ac:dyDescent="0.25">
      <c r="D2" s="57"/>
      <c r="E2" s="57"/>
      <c r="F2" s="69"/>
      <c r="G2" s="57"/>
      <c r="H2" s="65"/>
      <c r="I2" s="57"/>
      <c r="J2" s="65"/>
      <c r="K2" s="57"/>
      <c r="L2" s="57" t="s">
        <v>42</v>
      </c>
      <c r="M2" s="57"/>
    </row>
    <row r="3" spans="3:16" x14ac:dyDescent="0.25">
      <c r="D3" s="57"/>
      <c r="E3" s="57"/>
      <c r="F3" s="57"/>
      <c r="G3" s="57"/>
      <c r="H3" s="57"/>
      <c r="I3" s="57"/>
      <c r="J3" s="57"/>
      <c r="K3" s="57"/>
      <c r="L3" s="57" t="s">
        <v>43</v>
      </c>
      <c r="M3" s="57"/>
    </row>
    <row r="4" spans="3:16" ht="15" hidden="1" customHeight="1" x14ac:dyDescent="0.25"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3:16" ht="15" customHeight="1" x14ac:dyDescent="0.25">
      <c r="D5" s="57"/>
      <c r="E5" s="57"/>
      <c r="F5" s="57"/>
      <c r="G5" s="57"/>
      <c r="H5" s="57"/>
      <c r="I5" s="57"/>
      <c r="J5" s="57"/>
      <c r="K5" s="57"/>
      <c r="L5" s="57" t="s">
        <v>44</v>
      </c>
      <c r="M5" s="57"/>
    </row>
    <row r="6" spans="3:16" ht="15" customHeight="1" x14ac:dyDescent="0.25">
      <c r="D6" s="57"/>
      <c r="E6" s="57"/>
      <c r="F6" s="57"/>
      <c r="G6" s="57"/>
      <c r="H6" s="57"/>
      <c r="I6" s="57"/>
      <c r="J6" s="57"/>
      <c r="K6" s="57"/>
      <c r="L6" s="57" t="s">
        <v>45</v>
      </c>
      <c r="M6" s="57"/>
    </row>
    <row r="7" spans="3:16" ht="15" customHeight="1" x14ac:dyDescent="0.25">
      <c r="D7" s="57"/>
      <c r="E7" s="57"/>
      <c r="F7" s="57"/>
      <c r="G7" s="57"/>
      <c r="H7" s="57"/>
      <c r="I7" s="57"/>
      <c r="J7" s="57"/>
      <c r="K7" s="57"/>
      <c r="L7" s="57" t="s">
        <v>46</v>
      </c>
      <c r="M7" s="57"/>
    </row>
    <row r="8" spans="3:16" ht="11.25" customHeight="1" x14ac:dyDescent="0.25"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3:16" x14ac:dyDescent="0.25">
      <c r="D9" s="68" t="s">
        <v>48</v>
      </c>
      <c r="E9" s="68"/>
      <c r="F9" s="68"/>
      <c r="G9" s="68"/>
      <c r="H9" s="68"/>
      <c r="I9" s="68"/>
      <c r="J9" s="68"/>
      <c r="K9" s="68"/>
      <c r="L9" s="68"/>
      <c r="M9" s="68"/>
    </row>
    <row r="10" spans="3:16" x14ac:dyDescent="0.25">
      <c r="D10" s="57"/>
      <c r="E10" s="57" t="s">
        <v>38</v>
      </c>
      <c r="F10" s="57"/>
      <c r="G10" s="57"/>
      <c r="H10" s="57"/>
      <c r="I10" s="57"/>
      <c r="J10" s="57"/>
      <c r="K10" s="57"/>
      <c r="L10" s="57"/>
      <c r="M10" s="57"/>
    </row>
    <row r="12" spans="3:16" ht="53.25" customHeight="1" x14ac:dyDescent="0.25">
      <c r="C12" s="76" t="s">
        <v>0</v>
      </c>
      <c r="D12" s="75" t="s">
        <v>1</v>
      </c>
      <c r="E12" s="75" t="s">
        <v>2</v>
      </c>
      <c r="F12" s="73" t="s">
        <v>36</v>
      </c>
      <c r="G12" s="76" t="s">
        <v>37</v>
      </c>
      <c r="H12" s="76"/>
      <c r="I12" s="76"/>
      <c r="J12" s="76"/>
      <c r="K12" s="76"/>
      <c r="L12" s="76"/>
      <c r="M12" s="76"/>
    </row>
    <row r="13" spans="3:16" x14ac:dyDescent="0.25">
      <c r="C13" s="76"/>
      <c r="D13" s="75"/>
      <c r="E13" s="75"/>
      <c r="F13" s="74"/>
      <c r="G13" s="76" t="s">
        <v>3</v>
      </c>
      <c r="H13" s="76" t="s">
        <v>4</v>
      </c>
      <c r="I13" s="79" t="s">
        <v>5</v>
      </c>
      <c r="J13" s="75" t="s">
        <v>6</v>
      </c>
      <c r="K13" s="81" t="s">
        <v>34</v>
      </c>
      <c r="L13" s="81" t="s">
        <v>35</v>
      </c>
      <c r="M13" s="75" t="s">
        <v>7</v>
      </c>
    </row>
    <row r="14" spans="3:16" x14ac:dyDescent="0.25">
      <c r="C14" s="76"/>
      <c r="D14" s="75"/>
      <c r="E14" s="75"/>
      <c r="F14" s="74"/>
      <c r="G14" s="76"/>
      <c r="H14" s="76"/>
      <c r="I14" s="79"/>
      <c r="J14" s="75"/>
      <c r="K14" s="82"/>
      <c r="L14" s="82"/>
      <c r="M14" s="75"/>
    </row>
    <row r="15" spans="3:16" x14ac:dyDescent="0.25">
      <c r="C15" s="76"/>
      <c r="D15" s="75"/>
      <c r="E15" s="75"/>
      <c r="F15" s="114"/>
      <c r="G15" s="76"/>
      <c r="H15" s="76"/>
      <c r="I15" s="79"/>
      <c r="J15" s="75"/>
      <c r="K15" s="83"/>
      <c r="L15" s="83"/>
      <c r="M15" s="75"/>
    </row>
    <row r="16" spans="3:16" ht="21" customHeight="1" x14ac:dyDescent="0.25">
      <c r="C16" s="73" t="s">
        <v>8</v>
      </c>
      <c r="D16" s="75" t="s">
        <v>9</v>
      </c>
      <c r="E16" s="75" t="s">
        <v>10</v>
      </c>
      <c r="F16" s="109" t="s">
        <v>11</v>
      </c>
      <c r="G16" s="110">
        <f>G18+G19+G20+G21</f>
        <v>63218.87</v>
      </c>
      <c r="H16" s="110">
        <f>H18+H19+H20+H21</f>
        <v>64055.7</v>
      </c>
      <c r="I16" s="110">
        <f t="shared" ref="I16:K16" si="0">I18+I19+I20+I21</f>
        <v>53988.9</v>
      </c>
      <c r="J16" s="124">
        <f t="shared" si="0"/>
        <v>0</v>
      </c>
      <c r="K16" s="122">
        <f t="shared" si="0"/>
        <v>0</v>
      </c>
      <c r="L16" s="122">
        <f>L18+L19+L20+L21</f>
        <v>0</v>
      </c>
      <c r="M16" s="124">
        <f>M18+M19+M20</f>
        <v>181263.46999999997</v>
      </c>
      <c r="N16" s="37"/>
      <c r="P16" s="37"/>
    </row>
    <row r="17" spans="3:16" x14ac:dyDescent="0.25">
      <c r="C17" s="74"/>
      <c r="D17" s="75"/>
      <c r="E17" s="75"/>
      <c r="F17" s="109"/>
      <c r="G17" s="110"/>
      <c r="H17" s="110"/>
      <c r="I17" s="110"/>
      <c r="J17" s="124"/>
      <c r="K17" s="123"/>
      <c r="L17" s="123"/>
      <c r="M17" s="124"/>
    </row>
    <row r="18" spans="3:16" ht="24" x14ac:dyDescent="0.25">
      <c r="C18" s="74"/>
      <c r="D18" s="75"/>
      <c r="E18" s="75"/>
      <c r="F18" s="1" t="s">
        <v>12</v>
      </c>
      <c r="G18" s="44">
        <f>G25+G32+G38+G43+G49+G56+G71</f>
        <v>1085.9000000000001</v>
      </c>
      <c r="H18" s="44">
        <f>H25+H32+H38+H43+H49+H56+H71</f>
        <v>10472.199999999999</v>
      </c>
      <c r="I18" s="46">
        <f>I25+I32+I38+I43+I49+I56+I71</f>
        <v>84.6</v>
      </c>
      <c r="J18" s="45">
        <f t="shared" ref="J18:L18" si="1">J25+J32+J38+J43+J49+J56+J71</f>
        <v>0</v>
      </c>
      <c r="K18" s="45">
        <f t="shared" si="1"/>
        <v>0</v>
      </c>
      <c r="L18" s="45">
        <f t="shared" si="1"/>
        <v>0</v>
      </c>
      <c r="M18" s="45">
        <f>G18+H18+I18+J18+K18+L18</f>
        <v>11642.699999999999</v>
      </c>
    </row>
    <row r="19" spans="3:16" ht="24" x14ac:dyDescent="0.25">
      <c r="C19" s="74"/>
      <c r="D19" s="75"/>
      <c r="E19" s="75"/>
      <c r="F19" s="1" t="s">
        <v>13</v>
      </c>
      <c r="G19" s="20">
        <f>G26+G33+G39+G44+G57+G73+G77+G81</f>
        <v>24888.904000000002</v>
      </c>
      <c r="H19" s="20">
        <f t="shared" ref="H19:L19" si="2">H26+H33+H39+H44+H57+H73</f>
        <v>21031</v>
      </c>
      <c r="I19" s="22">
        <f t="shared" si="2"/>
        <v>21189.300000000003</v>
      </c>
      <c r="J19" s="21">
        <f t="shared" si="2"/>
        <v>0</v>
      </c>
      <c r="K19" s="21">
        <f t="shared" si="2"/>
        <v>0</v>
      </c>
      <c r="L19" s="21">
        <f t="shared" si="2"/>
        <v>0</v>
      </c>
      <c r="M19" s="21">
        <f>G19+H19+I19+J19+K19+L19</f>
        <v>67109.203999999998</v>
      </c>
      <c r="P19" s="37"/>
    </row>
    <row r="20" spans="3:16" x14ac:dyDescent="0.25">
      <c r="C20" s="74"/>
      <c r="D20" s="75"/>
      <c r="E20" s="75"/>
      <c r="F20" s="1" t="s">
        <v>14</v>
      </c>
      <c r="G20" s="23">
        <f>G28+G34+G40+G45+G52+G58+G74+G78</f>
        <v>33582.345999999998</v>
      </c>
      <c r="H20" s="23">
        <f t="shared" ref="H20:L20" si="3">H28+H34+H40+H45+H52+H58+H74</f>
        <v>31552.5</v>
      </c>
      <c r="I20" s="25">
        <f t="shared" si="3"/>
        <v>31715</v>
      </c>
      <c r="J20" s="24">
        <f t="shared" si="3"/>
        <v>0</v>
      </c>
      <c r="K20" s="24">
        <f t="shared" si="3"/>
        <v>0</v>
      </c>
      <c r="L20" s="24">
        <f t="shared" si="3"/>
        <v>0</v>
      </c>
      <c r="M20" s="24">
        <f>G20+H20+I20+J20+K20+L20+M30</f>
        <v>102511.56599999999</v>
      </c>
      <c r="N20" s="37"/>
    </row>
    <row r="21" spans="3:16" x14ac:dyDescent="0.25">
      <c r="C21" s="74"/>
      <c r="D21" s="75"/>
      <c r="E21" s="75"/>
      <c r="F21" s="109"/>
      <c r="G21" s="111">
        <f>G30</f>
        <v>3661.7200000000003</v>
      </c>
      <c r="H21" s="111">
        <f>H30</f>
        <v>1000</v>
      </c>
      <c r="I21" s="112">
        <f>I30</f>
        <v>1000</v>
      </c>
      <c r="J21" s="118">
        <f t="shared" ref="J21:L21" si="4">J30</f>
        <v>0</v>
      </c>
      <c r="K21" s="70">
        <f t="shared" si="4"/>
        <v>0</v>
      </c>
      <c r="L21" s="70">
        <f t="shared" si="4"/>
        <v>0</v>
      </c>
      <c r="M21" s="118">
        <f t="shared" ref="M21:M22" si="5">G21+H21+I21+J21+K21+L21</f>
        <v>5661.72</v>
      </c>
    </row>
    <row r="22" spans="3:16" ht="9" customHeight="1" x14ac:dyDescent="0.25">
      <c r="C22" s="114"/>
      <c r="D22" s="75"/>
      <c r="E22" s="75"/>
      <c r="F22" s="109"/>
      <c r="G22" s="111"/>
      <c r="H22" s="111"/>
      <c r="I22" s="112"/>
      <c r="J22" s="118"/>
      <c r="K22" s="71"/>
      <c r="L22" s="71"/>
      <c r="M22" s="118">
        <f t="shared" si="5"/>
        <v>0</v>
      </c>
    </row>
    <row r="23" spans="3:16" ht="24" customHeight="1" x14ac:dyDescent="0.25">
      <c r="C23" s="73" t="s">
        <v>25</v>
      </c>
      <c r="D23" s="73" t="s">
        <v>24</v>
      </c>
      <c r="E23" s="81" t="s">
        <v>23</v>
      </c>
      <c r="F23" s="109" t="s">
        <v>11</v>
      </c>
      <c r="G23" s="101">
        <f>G25+G26+G28+G30</f>
        <v>32710.67</v>
      </c>
      <c r="H23" s="119">
        <f t="shared" ref="H23:I23" si="6">H25+H26+H28+H30</f>
        <v>27845.1</v>
      </c>
      <c r="I23" s="120">
        <f t="shared" si="6"/>
        <v>27863.1</v>
      </c>
      <c r="J23" s="101">
        <f t="shared" ref="J23:L23" si="7">J25+J26+J28+J30</f>
        <v>0</v>
      </c>
      <c r="K23" s="97">
        <f t="shared" si="7"/>
        <v>0</v>
      </c>
      <c r="L23" s="97">
        <f t="shared" si="7"/>
        <v>0</v>
      </c>
      <c r="M23" s="101">
        <f>M25+M26+M28+M30</f>
        <v>88418.87</v>
      </c>
    </row>
    <row r="24" spans="3:16" ht="12" customHeight="1" x14ac:dyDescent="0.25">
      <c r="C24" s="74"/>
      <c r="D24" s="74"/>
      <c r="E24" s="82"/>
      <c r="F24" s="109"/>
      <c r="G24" s="101"/>
      <c r="H24" s="119"/>
      <c r="I24" s="120"/>
      <c r="J24" s="101"/>
      <c r="K24" s="98"/>
      <c r="L24" s="98"/>
      <c r="M24" s="101"/>
    </row>
    <row r="25" spans="3:16" ht="24" x14ac:dyDescent="0.25">
      <c r="C25" s="74"/>
      <c r="D25" s="74"/>
      <c r="E25" s="82"/>
      <c r="F25" s="1" t="s">
        <v>12</v>
      </c>
      <c r="G25" s="20"/>
      <c r="H25" s="20"/>
      <c r="I25" s="26"/>
      <c r="J25" s="17"/>
      <c r="K25" s="17"/>
      <c r="L25" s="17"/>
      <c r="M25" s="21"/>
    </row>
    <row r="26" spans="3:16" x14ac:dyDescent="0.25">
      <c r="C26" s="74"/>
      <c r="D26" s="74"/>
      <c r="E26" s="82"/>
      <c r="F26" s="109" t="s">
        <v>13</v>
      </c>
      <c r="G26" s="111">
        <f>9079.9+1880+25.8+1028.704</f>
        <v>12014.403999999999</v>
      </c>
      <c r="H26" s="111">
        <v>11066.7</v>
      </c>
      <c r="I26" s="112">
        <f>11166.7</f>
        <v>11166.7</v>
      </c>
      <c r="J26" s="111"/>
      <c r="K26" s="70"/>
      <c r="L26" s="70"/>
      <c r="M26" s="111">
        <f>G26+H26+I26+J26+K26+L26</f>
        <v>34247.804000000004</v>
      </c>
    </row>
    <row r="27" spans="3:16" x14ac:dyDescent="0.25">
      <c r="C27" s="74"/>
      <c r="D27" s="74"/>
      <c r="E27" s="82"/>
      <c r="F27" s="109"/>
      <c r="G27" s="111"/>
      <c r="H27" s="111"/>
      <c r="I27" s="112"/>
      <c r="J27" s="111"/>
      <c r="K27" s="71"/>
      <c r="L27" s="71"/>
      <c r="M27" s="111" t="e">
        <f>#REF!+#REF!+#REF!+#REF!+G27+H27+I27+J27</f>
        <v>#REF!</v>
      </c>
    </row>
    <row r="28" spans="3:16" x14ac:dyDescent="0.25">
      <c r="C28" s="74"/>
      <c r="D28" s="74"/>
      <c r="E28" s="82"/>
      <c r="F28" s="102" t="s">
        <v>14</v>
      </c>
      <c r="G28" s="126">
        <f>17507.2+556.05+170-170-1028.704</f>
        <v>17034.545999999998</v>
      </c>
      <c r="H28" s="126">
        <v>15778.4</v>
      </c>
      <c r="I28" s="121">
        <f>15696.4</f>
        <v>15696.4</v>
      </c>
      <c r="J28" s="126"/>
      <c r="K28" s="95"/>
      <c r="L28" s="95"/>
      <c r="M28" s="126">
        <f>G28+H28+I28+J28+K28+L28</f>
        <v>48509.345999999998</v>
      </c>
    </row>
    <row r="29" spans="3:16" ht="18" customHeight="1" x14ac:dyDescent="0.25">
      <c r="C29" s="114"/>
      <c r="D29" s="114"/>
      <c r="E29" s="83"/>
      <c r="F29" s="103"/>
      <c r="G29" s="126"/>
      <c r="H29" s="126"/>
      <c r="I29" s="121"/>
      <c r="J29" s="126"/>
      <c r="K29" s="96"/>
      <c r="L29" s="96"/>
      <c r="M29" s="126" t="e">
        <f>#REF!+#REF!+#REF!+#REF!+G29+H29+I29+J29</f>
        <v>#REF!</v>
      </c>
    </row>
    <row r="30" spans="3:16" ht="24" x14ac:dyDescent="0.25">
      <c r="C30" s="5"/>
      <c r="D30" s="5"/>
      <c r="E30" s="5"/>
      <c r="F30" s="1" t="s">
        <v>15</v>
      </c>
      <c r="G30" s="23">
        <f>1000+1421.72+1240</f>
        <v>3661.7200000000003</v>
      </c>
      <c r="H30" s="23">
        <v>1000</v>
      </c>
      <c r="I30" s="25">
        <v>1000</v>
      </c>
      <c r="J30" s="24"/>
      <c r="K30" s="24"/>
      <c r="L30" s="24"/>
      <c r="M30" s="24">
        <f>G30+H30+I30+J30+K30+L30</f>
        <v>5661.72</v>
      </c>
    </row>
    <row r="31" spans="3:16" x14ac:dyDescent="0.25">
      <c r="C31" s="76" t="s">
        <v>16</v>
      </c>
      <c r="D31" s="76" t="s">
        <v>17</v>
      </c>
      <c r="E31" s="75" t="s">
        <v>18</v>
      </c>
      <c r="F31" s="1" t="s">
        <v>11</v>
      </c>
      <c r="G31" s="27">
        <f>G32+G33+G34</f>
        <v>16458.2</v>
      </c>
      <c r="H31" s="28">
        <f t="shared" ref="H31:L31" si="8">H32+H33+H34</f>
        <v>14228.1</v>
      </c>
      <c r="I31" s="29">
        <f t="shared" si="8"/>
        <v>14592.8</v>
      </c>
      <c r="J31" s="28">
        <f t="shared" si="8"/>
        <v>0</v>
      </c>
      <c r="K31" s="28">
        <f t="shared" si="8"/>
        <v>0</v>
      </c>
      <c r="L31" s="28">
        <f t="shared" si="8"/>
        <v>0</v>
      </c>
      <c r="M31" s="28">
        <f>M32+M33+M34</f>
        <v>45279.1</v>
      </c>
    </row>
    <row r="32" spans="3:16" ht="24" x14ac:dyDescent="0.25">
      <c r="C32" s="76"/>
      <c r="D32" s="76"/>
      <c r="E32" s="75"/>
      <c r="F32" s="1" t="s">
        <v>12</v>
      </c>
      <c r="G32" s="20"/>
      <c r="H32" s="20"/>
      <c r="I32" s="22"/>
      <c r="J32" s="21"/>
      <c r="K32" s="21"/>
      <c r="L32" s="21"/>
      <c r="M32" s="21"/>
    </row>
    <row r="33" spans="3:13" ht="24" x14ac:dyDescent="0.25">
      <c r="C33" s="76"/>
      <c r="D33" s="76"/>
      <c r="E33" s="75"/>
      <c r="F33" s="1" t="s">
        <v>13</v>
      </c>
      <c r="G33" s="20">
        <f>4773.6+1179+21.2+650.6</f>
        <v>6624.4000000000005</v>
      </c>
      <c r="H33" s="20">
        <v>5042.8999999999996</v>
      </c>
      <c r="I33" s="22">
        <v>5086.2</v>
      </c>
      <c r="J33" s="21"/>
      <c r="K33" s="21"/>
      <c r="L33" s="21"/>
      <c r="M33" s="21">
        <f>G33+H33+I33+J33+K33+L33</f>
        <v>16753.5</v>
      </c>
    </row>
    <row r="34" spans="3:13" x14ac:dyDescent="0.25">
      <c r="C34" s="76"/>
      <c r="D34" s="76"/>
      <c r="E34" s="75"/>
      <c r="F34" s="109" t="s">
        <v>14</v>
      </c>
      <c r="G34" s="126">
        <f>9570.1+734.3+180-650.6</f>
        <v>9833.7999999999993</v>
      </c>
      <c r="H34" s="126">
        <v>9185.2000000000007</v>
      </c>
      <c r="I34" s="121">
        <v>9506.6</v>
      </c>
      <c r="J34" s="126"/>
      <c r="K34" s="95"/>
      <c r="L34" s="95"/>
      <c r="M34" s="126">
        <f t="shared" ref="M34:M35" si="9">G34+H34+I34+J34+K34+L34</f>
        <v>28525.599999999999</v>
      </c>
    </row>
    <row r="35" spans="3:13" x14ac:dyDescent="0.25">
      <c r="C35" s="76"/>
      <c r="D35" s="76"/>
      <c r="E35" s="75"/>
      <c r="F35" s="109"/>
      <c r="G35" s="126"/>
      <c r="H35" s="126"/>
      <c r="I35" s="121"/>
      <c r="J35" s="126"/>
      <c r="K35" s="96"/>
      <c r="L35" s="96"/>
      <c r="M35" s="126">
        <f t="shared" si="9"/>
        <v>0</v>
      </c>
    </row>
    <row r="36" spans="3:13" x14ac:dyDescent="0.25">
      <c r="C36" s="76"/>
      <c r="D36" s="75" t="s">
        <v>19</v>
      </c>
      <c r="E36" s="75" t="s">
        <v>20</v>
      </c>
      <c r="F36" s="109" t="s">
        <v>11</v>
      </c>
      <c r="G36" s="119">
        <f>G38+G39+G40</f>
        <v>2893.6000000000004</v>
      </c>
      <c r="H36" s="119">
        <f t="shared" ref="H36:I36" si="10">H38+H39+H40</f>
        <v>2603.4</v>
      </c>
      <c r="I36" s="120">
        <f t="shared" si="10"/>
        <v>2628.5</v>
      </c>
      <c r="J36" s="119">
        <f t="shared" ref="J36:L36" si="11">J38+J39+J40</f>
        <v>0</v>
      </c>
      <c r="K36" s="97">
        <f t="shared" si="11"/>
        <v>0</v>
      </c>
      <c r="L36" s="97">
        <f t="shared" si="11"/>
        <v>0</v>
      </c>
      <c r="M36" s="119">
        <f t="shared" ref="M36" si="12">M38+M39+M40</f>
        <v>8125.5</v>
      </c>
    </row>
    <row r="37" spans="3:13" x14ac:dyDescent="0.25">
      <c r="C37" s="76"/>
      <c r="D37" s="75"/>
      <c r="E37" s="75"/>
      <c r="F37" s="109"/>
      <c r="G37" s="119"/>
      <c r="H37" s="119"/>
      <c r="I37" s="120"/>
      <c r="J37" s="119"/>
      <c r="K37" s="98"/>
      <c r="L37" s="98"/>
      <c r="M37" s="119"/>
    </row>
    <row r="38" spans="3:13" ht="24" x14ac:dyDescent="0.25">
      <c r="C38" s="76"/>
      <c r="D38" s="75"/>
      <c r="E38" s="75"/>
      <c r="F38" s="1" t="s">
        <v>12</v>
      </c>
      <c r="G38" s="20"/>
      <c r="H38" s="20"/>
      <c r="I38" s="22"/>
      <c r="J38" s="21"/>
      <c r="K38" s="21"/>
      <c r="L38" s="21"/>
      <c r="M38" s="21"/>
    </row>
    <row r="39" spans="3:13" ht="24" x14ac:dyDescent="0.25">
      <c r="C39" s="76"/>
      <c r="D39" s="75"/>
      <c r="E39" s="75"/>
      <c r="F39" s="1" t="s">
        <v>13</v>
      </c>
      <c r="G39" s="20">
        <f>581.4+144.7+88.8</f>
        <v>814.89999999999986</v>
      </c>
      <c r="H39" s="20">
        <v>631.4</v>
      </c>
      <c r="I39" s="22">
        <f>631.4</f>
        <v>631.4</v>
      </c>
      <c r="J39" s="21"/>
      <c r="K39" s="21"/>
      <c r="L39" s="21"/>
      <c r="M39" s="21">
        <f>G39+H39+I39+J39+K39+L39</f>
        <v>2077.6999999999998</v>
      </c>
    </row>
    <row r="40" spans="3:13" x14ac:dyDescent="0.25">
      <c r="C40" s="76"/>
      <c r="D40" s="75"/>
      <c r="E40" s="75"/>
      <c r="F40" s="109" t="s">
        <v>14</v>
      </c>
      <c r="G40" s="126">
        <f>1974.6+317.3-170-43.2</f>
        <v>2078.7000000000003</v>
      </c>
      <c r="H40" s="126">
        <v>1972</v>
      </c>
      <c r="I40" s="121">
        <f>1997.1</f>
        <v>1997.1</v>
      </c>
      <c r="J40" s="111"/>
      <c r="K40" s="70"/>
      <c r="L40" s="70"/>
      <c r="M40" s="111">
        <f t="shared" ref="M40:M41" si="13">G40+H40+I40+J40+K40+L40</f>
        <v>6047.8</v>
      </c>
    </row>
    <row r="41" spans="3:13" x14ac:dyDescent="0.25">
      <c r="C41" s="76"/>
      <c r="D41" s="75"/>
      <c r="E41" s="75"/>
      <c r="F41" s="109"/>
      <c r="G41" s="126"/>
      <c r="H41" s="126"/>
      <c r="I41" s="121"/>
      <c r="J41" s="111"/>
      <c r="K41" s="71"/>
      <c r="L41" s="71"/>
      <c r="M41" s="111">
        <f t="shared" si="13"/>
        <v>0</v>
      </c>
    </row>
    <row r="42" spans="3:13" x14ac:dyDescent="0.25">
      <c r="C42" s="76" t="s">
        <v>16</v>
      </c>
      <c r="D42" s="75" t="s">
        <v>21</v>
      </c>
      <c r="E42" s="109" t="s">
        <v>22</v>
      </c>
      <c r="F42" s="1" t="s">
        <v>11</v>
      </c>
      <c r="G42" s="27">
        <f>G43+G44+G45</f>
        <v>9598.5</v>
      </c>
      <c r="H42" s="27">
        <f>H43+H44+H45</f>
        <v>8801.1</v>
      </c>
      <c r="I42" s="29">
        <f t="shared" ref="I42:L42" si="14">I43+I44+I45</f>
        <v>8819</v>
      </c>
      <c r="J42" s="28">
        <f t="shared" si="14"/>
        <v>0</v>
      </c>
      <c r="K42" s="28">
        <f t="shared" si="14"/>
        <v>0</v>
      </c>
      <c r="L42" s="28">
        <f t="shared" si="14"/>
        <v>0</v>
      </c>
      <c r="M42" s="28">
        <f t="shared" ref="M42" si="15">M43+M44+M45</f>
        <v>27218.6</v>
      </c>
    </row>
    <row r="43" spans="3:13" ht="24" x14ac:dyDescent="0.25">
      <c r="C43" s="76"/>
      <c r="D43" s="75"/>
      <c r="E43" s="109"/>
      <c r="F43" s="1" t="s">
        <v>12</v>
      </c>
      <c r="G43" s="20"/>
      <c r="H43" s="20"/>
      <c r="I43" s="22"/>
      <c r="J43" s="21"/>
      <c r="K43" s="21"/>
      <c r="L43" s="21"/>
      <c r="M43" s="21"/>
    </row>
    <row r="44" spans="3:13" ht="24" x14ac:dyDescent="0.25">
      <c r="C44" s="76"/>
      <c r="D44" s="75"/>
      <c r="E44" s="109"/>
      <c r="F44" s="1" t="s">
        <v>13</v>
      </c>
      <c r="G44" s="20">
        <f>4205+628.3-352+543.8</f>
        <v>5025.1000000000004</v>
      </c>
      <c r="H44" s="20">
        <v>4290</v>
      </c>
      <c r="I44" s="22">
        <v>4305</v>
      </c>
      <c r="J44" s="21"/>
      <c r="K44" s="21"/>
      <c r="L44" s="21"/>
      <c r="M44" s="21">
        <f>G44+H44+I44+J44+K44+L44</f>
        <v>13620.1</v>
      </c>
    </row>
    <row r="45" spans="3:13" x14ac:dyDescent="0.25">
      <c r="C45" s="73"/>
      <c r="D45" s="81"/>
      <c r="E45" s="125"/>
      <c r="F45" s="8" t="s">
        <v>14</v>
      </c>
      <c r="G45" s="30">
        <f>4573.5+492.1+35-527.2</f>
        <v>4573.4000000000005</v>
      </c>
      <c r="H45" s="30">
        <v>4511.1000000000004</v>
      </c>
      <c r="I45" s="32">
        <v>4514</v>
      </c>
      <c r="J45" s="33"/>
      <c r="K45" s="33"/>
      <c r="L45" s="33"/>
      <c r="M45" s="31">
        <f>G45+H45+I45+J45+K45+L45</f>
        <v>13598.5</v>
      </c>
    </row>
    <row r="46" spans="3:13" hidden="1" x14ac:dyDescent="0.25">
      <c r="C46" s="9"/>
      <c r="D46" s="10"/>
      <c r="E46" s="9"/>
      <c r="F46" s="51"/>
      <c r="G46" s="104">
        <f>G49+G51+G52</f>
        <v>85.800000000000011</v>
      </c>
      <c r="H46" s="104">
        <f t="shared" ref="H46:I46" si="16">H49+H51+H52</f>
        <v>85.800000000000011</v>
      </c>
      <c r="I46" s="104">
        <f t="shared" si="16"/>
        <v>85.5</v>
      </c>
      <c r="J46" s="104">
        <f>J49+J51+J52</f>
        <v>0</v>
      </c>
      <c r="K46" s="48">
        <v>85.5</v>
      </c>
      <c r="L46" s="48">
        <v>85.5</v>
      </c>
      <c r="M46" s="106">
        <f>M49+M51+M52</f>
        <v>257.10000000000002</v>
      </c>
    </row>
    <row r="47" spans="3:13" ht="47.25" customHeight="1" x14ac:dyDescent="0.25">
      <c r="C47" s="73" t="s">
        <v>16</v>
      </c>
      <c r="D47" s="81" t="s">
        <v>27</v>
      </c>
      <c r="E47" s="81" t="s">
        <v>18</v>
      </c>
      <c r="F47" s="11" t="s">
        <v>11</v>
      </c>
      <c r="G47" s="105"/>
      <c r="H47" s="105"/>
      <c r="I47" s="105"/>
      <c r="J47" s="105"/>
      <c r="K47" s="49">
        <f>K49+K51+K52</f>
        <v>0</v>
      </c>
      <c r="L47" s="49">
        <f>L49+L51+L52</f>
        <v>0</v>
      </c>
      <c r="M47" s="107"/>
    </row>
    <row r="48" spans="3:13" ht="0.75" hidden="1" customHeight="1" x14ac:dyDescent="0.25">
      <c r="C48" s="74"/>
      <c r="D48" s="82"/>
      <c r="E48" s="82"/>
      <c r="F48" s="52"/>
      <c r="G48" s="104"/>
      <c r="H48" s="104"/>
      <c r="I48" s="104"/>
      <c r="J48" s="104"/>
      <c r="K48" s="48"/>
      <c r="L48" s="48"/>
      <c r="M48" s="108"/>
    </row>
    <row r="49" spans="3:13" ht="21.75" customHeight="1" x14ac:dyDescent="0.25">
      <c r="C49" s="74"/>
      <c r="D49" s="82"/>
      <c r="E49" s="82"/>
      <c r="F49" s="75" t="s">
        <v>12</v>
      </c>
      <c r="G49" s="115">
        <v>84.9</v>
      </c>
      <c r="H49" s="115">
        <v>84.9</v>
      </c>
      <c r="I49" s="115">
        <v>84.6</v>
      </c>
      <c r="J49" s="115"/>
      <c r="K49" s="99"/>
      <c r="L49" s="99"/>
      <c r="M49" s="133">
        <f>G49+H49+I49+J49+K49+L49</f>
        <v>254.4</v>
      </c>
    </row>
    <row r="50" spans="3:13" x14ac:dyDescent="0.25">
      <c r="C50" s="74"/>
      <c r="D50" s="82"/>
      <c r="E50" s="82"/>
      <c r="F50" s="75"/>
      <c r="G50" s="115"/>
      <c r="H50" s="115"/>
      <c r="I50" s="115"/>
      <c r="J50" s="115"/>
      <c r="K50" s="100"/>
      <c r="L50" s="100"/>
      <c r="M50" s="133"/>
    </row>
    <row r="51" spans="3:13" ht="21.75" customHeight="1" x14ac:dyDescent="0.25">
      <c r="C51" s="74"/>
      <c r="D51" s="82"/>
      <c r="E51" s="82"/>
      <c r="F51" s="1" t="s">
        <v>13</v>
      </c>
      <c r="G51" s="20"/>
      <c r="H51" s="20"/>
      <c r="I51" s="20"/>
      <c r="J51" s="20"/>
      <c r="K51" s="20"/>
      <c r="L51" s="20"/>
      <c r="M51" s="21">
        <f>G51+H51+I51+J51+K51+L51</f>
        <v>0</v>
      </c>
    </row>
    <row r="52" spans="3:13" ht="23.25" customHeight="1" x14ac:dyDescent="0.25">
      <c r="C52" s="114"/>
      <c r="D52" s="83"/>
      <c r="E52" s="83"/>
      <c r="F52" s="1" t="s">
        <v>14</v>
      </c>
      <c r="G52" s="23">
        <v>0.9</v>
      </c>
      <c r="H52" s="23">
        <v>0.9</v>
      </c>
      <c r="I52" s="23">
        <v>0.9</v>
      </c>
      <c r="J52" s="23"/>
      <c r="K52" s="23"/>
      <c r="L52" s="23"/>
      <c r="M52" s="24">
        <f>G52+H52+I52+J52+K52+L52</f>
        <v>2.7</v>
      </c>
    </row>
    <row r="53" spans="3:13" ht="1.5" hidden="1" customHeight="1" x14ac:dyDescent="0.25">
      <c r="C53" s="9"/>
      <c r="D53" s="10"/>
      <c r="E53" s="109" t="s">
        <v>29</v>
      </c>
      <c r="F53" s="9"/>
      <c r="G53" s="35"/>
      <c r="H53" s="132"/>
      <c r="I53" s="129"/>
      <c r="J53" s="129"/>
      <c r="K53" s="19"/>
      <c r="L53" s="19"/>
      <c r="M53" s="127">
        <f>M56+M57+M58</f>
        <v>1022.1</v>
      </c>
    </row>
    <row r="54" spans="3:13" ht="33" customHeight="1" x14ac:dyDescent="0.25">
      <c r="C54" s="73" t="s">
        <v>16</v>
      </c>
      <c r="D54" s="81" t="s">
        <v>28</v>
      </c>
      <c r="E54" s="109"/>
      <c r="F54" s="2" t="s">
        <v>11</v>
      </c>
      <c r="G54" s="19">
        <f>G56+G57+G58</f>
        <v>1022.1</v>
      </c>
      <c r="H54" s="132">
        <f t="shared" ref="H54:H55" si="17">H56+H57+H58</f>
        <v>0</v>
      </c>
      <c r="I54" s="129"/>
      <c r="J54" s="129"/>
      <c r="K54" s="19"/>
      <c r="L54" s="19"/>
      <c r="M54" s="127">
        <f t="shared" ref="M54:M55" si="18">M56+M57+M58</f>
        <v>1022.1</v>
      </c>
    </row>
    <row r="55" spans="3:13" ht="15" hidden="1" customHeight="1" x14ac:dyDescent="0.25">
      <c r="C55" s="74"/>
      <c r="D55" s="82"/>
      <c r="E55" s="109"/>
      <c r="F55" s="2"/>
      <c r="G55" s="36"/>
      <c r="H55" s="132">
        <f t="shared" si="17"/>
        <v>0</v>
      </c>
      <c r="I55" s="129"/>
      <c r="J55" s="129"/>
      <c r="K55" s="19"/>
      <c r="L55" s="19"/>
      <c r="M55" s="127" t="e">
        <f t="shared" si="18"/>
        <v>#REF!</v>
      </c>
    </row>
    <row r="56" spans="3:13" ht="24.75" customHeight="1" x14ac:dyDescent="0.25">
      <c r="C56" s="74"/>
      <c r="D56" s="82"/>
      <c r="E56" s="109"/>
      <c r="F56" s="1" t="s">
        <v>12</v>
      </c>
      <c r="G56" s="54">
        <v>1001</v>
      </c>
      <c r="H56" s="54"/>
      <c r="I56" s="54"/>
      <c r="J56" s="54"/>
      <c r="K56" s="54"/>
      <c r="L56" s="54"/>
      <c r="M56" s="55">
        <f>G56+H56+I56+J56+K56+L56</f>
        <v>1001</v>
      </c>
    </row>
    <row r="57" spans="3:13" ht="22.5" customHeight="1" x14ac:dyDescent="0.25">
      <c r="C57" s="74"/>
      <c r="D57" s="82"/>
      <c r="E57" s="109"/>
      <c r="F57" s="1" t="s">
        <v>13</v>
      </c>
      <c r="G57" s="6">
        <v>10.1</v>
      </c>
      <c r="H57" s="6"/>
      <c r="I57" s="6"/>
      <c r="J57" s="6"/>
      <c r="K57" s="6"/>
      <c r="L57" s="6"/>
      <c r="M57" s="1">
        <f t="shared" ref="M57:M58" si="19">G57+H57+I57+J57+K57+L57</f>
        <v>10.1</v>
      </c>
    </row>
    <row r="58" spans="3:13" ht="68.25" customHeight="1" x14ac:dyDescent="0.25">
      <c r="C58" s="114"/>
      <c r="D58" s="83"/>
      <c r="E58" s="109"/>
      <c r="F58" s="1" t="s">
        <v>14</v>
      </c>
      <c r="G58" s="7">
        <v>11</v>
      </c>
      <c r="H58" s="7"/>
      <c r="I58" s="7"/>
      <c r="J58" s="6"/>
      <c r="K58" s="6"/>
      <c r="L58" s="6"/>
      <c r="M58" s="53">
        <f t="shared" si="19"/>
        <v>11</v>
      </c>
    </row>
    <row r="59" spans="3:13" ht="15" hidden="1" customHeight="1" x14ac:dyDescent="0.25">
      <c r="C59" s="9"/>
      <c r="D59" s="10"/>
      <c r="E59" s="109" t="s">
        <v>18</v>
      </c>
      <c r="F59" s="9"/>
      <c r="G59" s="12">
        <v>2.1</v>
      </c>
      <c r="H59" s="128"/>
      <c r="I59" s="128"/>
      <c r="J59" s="128"/>
      <c r="K59" s="14"/>
      <c r="L59" s="14"/>
      <c r="M59" s="127" t="e">
        <f>#REF!+G60+H59+I59+J59</f>
        <v>#REF!</v>
      </c>
    </row>
    <row r="60" spans="3:13" ht="0.75" customHeight="1" x14ac:dyDescent="0.25">
      <c r="C60" s="39" t="s">
        <v>16</v>
      </c>
      <c r="D60" s="58" t="s">
        <v>30</v>
      </c>
      <c r="E60" s="109"/>
      <c r="F60" s="11" t="s">
        <v>11</v>
      </c>
      <c r="G60" s="50"/>
      <c r="H60" s="128"/>
      <c r="I60" s="128"/>
      <c r="J60" s="128"/>
      <c r="K60" s="14"/>
      <c r="L60" s="14"/>
      <c r="M60" s="127" t="e">
        <f>#REF!+#REF!+G60+H60+I60+J60</f>
        <v>#REF!</v>
      </c>
    </row>
    <row r="61" spans="3:13" ht="6" hidden="1" customHeight="1" x14ac:dyDescent="0.25">
      <c r="C61" s="41"/>
      <c r="D61" s="6"/>
      <c r="E61" s="1"/>
      <c r="F61" s="6"/>
      <c r="G61" s="7"/>
      <c r="H61" s="6"/>
      <c r="I61" s="6"/>
      <c r="J61" s="6"/>
      <c r="K61" s="6"/>
      <c r="L61" s="6"/>
      <c r="M61" s="1" t="e">
        <f>#REF!+#REF!+G61+H61+I61+J61</f>
        <v>#REF!</v>
      </c>
    </row>
    <row r="62" spans="3:13" ht="48.75" customHeight="1" x14ac:dyDescent="0.25">
      <c r="C62" s="73" t="s">
        <v>16</v>
      </c>
      <c r="D62" s="75" t="s">
        <v>31</v>
      </c>
      <c r="E62" s="109"/>
      <c r="F62" s="2" t="s">
        <v>11</v>
      </c>
      <c r="G62" s="14"/>
      <c r="H62" s="13">
        <f>H71+H73+H74</f>
        <v>10492.199999999999</v>
      </c>
      <c r="I62" s="13"/>
      <c r="J62" s="13"/>
      <c r="K62" s="13"/>
      <c r="L62" s="13"/>
      <c r="M62" s="13">
        <f>M71+M73+M74</f>
        <v>10492.199999999999</v>
      </c>
    </row>
    <row r="63" spans="3:13" ht="0.75" hidden="1" customHeight="1" x14ac:dyDescent="0.25">
      <c r="C63" s="74"/>
      <c r="D63" s="75"/>
      <c r="E63" s="109"/>
      <c r="F63" s="2"/>
      <c r="G63" s="4"/>
      <c r="H63" s="13"/>
      <c r="I63" s="13"/>
      <c r="J63" s="13"/>
      <c r="K63" s="13"/>
      <c r="L63" s="13"/>
      <c r="M63" s="13" t="e">
        <f>#REF!+#REF!+G63+H63+I63+J63</f>
        <v>#REF!</v>
      </c>
    </row>
    <row r="64" spans="3:13" ht="15" hidden="1" customHeight="1" x14ac:dyDescent="0.25">
      <c r="C64" s="74"/>
      <c r="D64" s="75"/>
      <c r="E64" s="109"/>
      <c r="F64" s="4"/>
      <c r="G64" s="4"/>
      <c r="H64" s="13"/>
      <c r="I64" s="13"/>
      <c r="J64" s="13"/>
      <c r="K64" s="13"/>
      <c r="L64" s="13"/>
      <c r="M64" s="13" t="e">
        <f>#REF!+#REF!+G64+H64+I64+J64</f>
        <v>#REF!</v>
      </c>
    </row>
    <row r="65" spans="3:13" ht="15" hidden="1" customHeight="1" x14ac:dyDescent="0.25">
      <c r="C65" s="74"/>
      <c r="D65" s="75"/>
      <c r="E65" s="109"/>
      <c r="F65" s="4"/>
      <c r="G65" s="4"/>
      <c r="H65" s="13"/>
      <c r="I65" s="13"/>
      <c r="J65" s="13"/>
      <c r="K65" s="13"/>
      <c r="L65" s="13"/>
      <c r="M65" s="13" t="e">
        <f>#REF!+#REF!+G65+H65+I65+J65</f>
        <v>#REF!</v>
      </c>
    </row>
    <row r="66" spans="3:13" ht="15" hidden="1" customHeight="1" x14ac:dyDescent="0.25">
      <c r="C66" s="74"/>
      <c r="D66" s="75"/>
      <c r="E66" s="109"/>
      <c r="F66" s="4"/>
      <c r="G66" s="4"/>
      <c r="H66" s="13"/>
      <c r="I66" s="13"/>
      <c r="J66" s="13"/>
      <c r="K66" s="13"/>
      <c r="L66" s="13"/>
      <c r="M66" s="13" t="e">
        <f>#REF!+#REF!+G66+H66+I66+J66</f>
        <v>#REF!</v>
      </c>
    </row>
    <row r="67" spans="3:13" ht="15" hidden="1" customHeight="1" x14ac:dyDescent="0.25">
      <c r="C67" s="74"/>
      <c r="D67" s="75"/>
      <c r="E67" s="109"/>
      <c r="F67" s="4"/>
      <c r="G67" s="4"/>
      <c r="H67" s="13"/>
      <c r="I67" s="13"/>
      <c r="J67" s="13"/>
      <c r="K67" s="13"/>
      <c r="L67" s="13"/>
      <c r="M67" s="13" t="e">
        <f>#REF!+#REF!+G67+H67+I67+J67</f>
        <v>#REF!</v>
      </c>
    </row>
    <row r="68" spans="3:13" ht="15" hidden="1" customHeight="1" x14ac:dyDescent="0.25">
      <c r="C68" s="74"/>
      <c r="D68" s="75"/>
      <c r="E68" s="109"/>
      <c r="F68" s="4"/>
      <c r="G68" s="4"/>
      <c r="H68" s="13"/>
      <c r="I68" s="13"/>
      <c r="J68" s="13"/>
      <c r="K68" s="13"/>
      <c r="L68" s="13"/>
      <c r="M68" s="13" t="e">
        <f>#REF!+#REF!+G68+H68+I68+J68</f>
        <v>#REF!</v>
      </c>
    </row>
    <row r="69" spans="3:13" ht="15" hidden="1" customHeight="1" x14ac:dyDescent="0.25">
      <c r="C69" s="74"/>
      <c r="D69" s="75"/>
      <c r="E69" s="109"/>
      <c r="F69" s="4"/>
      <c r="G69" s="4"/>
      <c r="H69" s="13"/>
      <c r="I69" s="13"/>
      <c r="J69" s="13"/>
      <c r="K69" s="13"/>
      <c r="L69" s="13"/>
      <c r="M69" s="13" t="e">
        <f>#REF!+#REF!+G69+H69+I69+J69</f>
        <v>#REF!</v>
      </c>
    </row>
    <row r="70" spans="3:13" ht="15" hidden="1" customHeight="1" x14ac:dyDescent="0.25">
      <c r="C70" s="74"/>
      <c r="D70" s="75"/>
      <c r="E70" s="109"/>
      <c r="F70" s="4"/>
      <c r="G70" s="4"/>
      <c r="H70" s="13"/>
      <c r="I70" s="13"/>
      <c r="J70" s="13"/>
      <c r="K70" s="13"/>
      <c r="L70" s="13"/>
      <c r="M70" s="13" t="e">
        <f>#REF!+#REF!+G70+H70+I70+J70</f>
        <v>#REF!</v>
      </c>
    </row>
    <row r="71" spans="3:13" ht="15" customHeight="1" x14ac:dyDescent="0.25">
      <c r="C71" s="74"/>
      <c r="D71" s="75"/>
      <c r="E71" s="109"/>
      <c r="F71" s="75" t="s">
        <v>12</v>
      </c>
      <c r="G71" s="130"/>
      <c r="H71" s="130">
        <v>10387.299999999999</v>
      </c>
      <c r="I71" s="130"/>
      <c r="J71" s="130"/>
      <c r="K71" s="116"/>
      <c r="L71" s="116"/>
      <c r="M71" s="131">
        <f>G71+H71+I71+J71+K71+L71</f>
        <v>10387.299999999999</v>
      </c>
    </row>
    <row r="72" spans="3:13" x14ac:dyDescent="0.25">
      <c r="C72" s="74"/>
      <c r="D72" s="75"/>
      <c r="E72" s="109"/>
      <c r="F72" s="75"/>
      <c r="G72" s="130"/>
      <c r="H72" s="130"/>
      <c r="I72" s="130"/>
      <c r="J72" s="130"/>
      <c r="K72" s="117"/>
      <c r="L72" s="117"/>
      <c r="M72" s="131"/>
    </row>
    <row r="73" spans="3:13" ht="21.75" customHeight="1" x14ac:dyDescent="0.25">
      <c r="C73" s="74"/>
      <c r="D73" s="75"/>
      <c r="E73" s="109"/>
      <c r="F73" s="1" t="s">
        <v>13</v>
      </c>
      <c r="G73" s="6"/>
      <c r="H73" s="6"/>
      <c r="I73" s="6"/>
      <c r="J73" s="6"/>
      <c r="K73" s="6"/>
      <c r="L73" s="6"/>
      <c r="M73" s="1">
        <f t="shared" ref="M73:M82" si="20">G73+H73+I73+J73+K73+L73</f>
        <v>0</v>
      </c>
    </row>
    <row r="74" spans="3:13" ht="23.25" customHeight="1" x14ac:dyDescent="0.25">
      <c r="C74" s="114"/>
      <c r="D74" s="75"/>
      <c r="E74" s="109"/>
      <c r="F74" s="1" t="s">
        <v>14</v>
      </c>
      <c r="G74" s="7"/>
      <c r="H74" s="7">
        <v>104.9</v>
      </c>
      <c r="I74" s="6"/>
      <c r="J74" s="6"/>
      <c r="K74" s="6"/>
      <c r="L74" s="6"/>
      <c r="M74" s="1">
        <f t="shared" si="20"/>
        <v>104.9</v>
      </c>
    </row>
    <row r="75" spans="3:13" ht="15.75" customHeight="1" x14ac:dyDescent="0.25">
      <c r="C75" s="72" t="s">
        <v>16</v>
      </c>
      <c r="D75" s="72" t="s">
        <v>39</v>
      </c>
      <c r="E75" s="72" t="s">
        <v>18</v>
      </c>
      <c r="F75" s="59" t="s">
        <v>11</v>
      </c>
      <c r="G75" s="63">
        <f>G76+G77+G78</f>
        <v>210</v>
      </c>
      <c r="H75" s="63"/>
      <c r="I75" s="63"/>
      <c r="J75" s="63"/>
      <c r="K75" s="63"/>
      <c r="L75" s="63"/>
      <c r="M75" s="63">
        <f t="shared" si="20"/>
        <v>210</v>
      </c>
    </row>
    <row r="76" spans="3:13" ht="24.75" x14ac:dyDescent="0.25">
      <c r="C76" s="72"/>
      <c r="D76" s="72"/>
      <c r="E76" s="72"/>
      <c r="F76" s="61" t="s">
        <v>12</v>
      </c>
      <c r="G76" s="60"/>
      <c r="H76" s="60"/>
      <c r="I76" s="60"/>
      <c r="J76" s="60"/>
      <c r="K76" s="60"/>
      <c r="L76" s="60"/>
      <c r="M76" s="60">
        <f t="shared" si="20"/>
        <v>0</v>
      </c>
    </row>
    <row r="77" spans="3:13" ht="27" customHeight="1" x14ac:dyDescent="0.25">
      <c r="C77" s="72"/>
      <c r="D77" s="72"/>
      <c r="E77" s="72"/>
      <c r="F77" s="61" t="s">
        <v>13</v>
      </c>
      <c r="G77" s="60">
        <v>160</v>
      </c>
      <c r="H77" s="60"/>
      <c r="I77" s="60"/>
      <c r="J77" s="60"/>
      <c r="K77" s="60"/>
      <c r="L77" s="60"/>
      <c r="M77" s="60">
        <f t="shared" si="20"/>
        <v>160</v>
      </c>
    </row>
    <row r="78" spans="3:13" ht="20.25" customHeight="1" x14ac:dyDescent="0.25">
      <c r="C78" s="72"/>
      <c r="D78" s="72"/>
      <c r="E78" s="72"/>
      <c r="F78" s="59" t="s">
        <v>14</v>
      </c>
      <c r="G78" s="64">
        <v>50</v>
      </c>
      <c r="H78" s="64"/>
      <c r="I78" s="64"/>
      <c r="J78" s="64"/>
      <c r="K78" s="64"/>
      <c r="L78" s="64"/>
      <c r="M78" s="64">
        <f t="shared" si="20"/>
        <v>50</v>
      </c>
    </row>
    <row r="79" spans="3:13" x14ac:dyDescent="0.25">
      <c r="C79" s="113" t="s">
        <v>16</v>
      </c>
      <c r="D79" s="72" t="s">
        <v>40</v>
      </c>
      <c r="E79" s="72" t="s">
        <v>18</v>
      </c>
      <c r="F79" s="59" t="s">
        <v>11</v>
      </c>
      <c r="G79" s="63">
        <f>G80+G81+G82</f>
        <v>240</v>
      </c>
      <c r="H79" s="63"/>
      <c r="I79" s="63"/>
      <c r="J79" s="63"/>
      <c r="K79" s="63"/>
      <c r="L79" s="63"/>
      <c r="M79" s="63">
        <f t="shared" si="20"/>
        <v>240</v>
      </c>
    </row>
    <row r="80" spans="3:13" ht="24.75" x14ac:dyDescent="0.25">
      <c r="C80" s="113"/>
      <c r="D80" s="72"/>
      <c r="E80" s="72"/>
      <c r="F80" s="61" t="s">
        <v>12</v>
      </c>
      <c r="G80" s="60"/>
      <c r="H80" s="60"/>
      <c r="I80" s="60"/>
      <c r="J80" s="60"/>
      <c r="K80" s="60"/>
      <c r="L80" s="60"/>
      <c r="M80" s="60">
        <f t="shared" si="20"/>
        <v>0</v>
      </c>
    </row>
    <row r="81" spans="3:13" ht="24.75" x14ac:dyDescent="0.25">
      <c r="C81" s="113"/>
      <c r="D81" s="72"/>
      <c r="E81" s="72"/>
      <c r="F81" s="61" t="s">
        <v>13</v>
      </c>
      <c r="G81" s="60">
        <v>240</v>
      </c>
      <c r="H81" s="60"/>
      <c r="I81" s="60"/>
      <c r="J81" s="60"/>
      <c r="K81" s="60"/>
      <c r="L81" s="60"/>
      <c r="M81" s="60">
        <f t="shared" si="20"/>
        <v>240</v>
      </c>
    </row>
    <row r="82" spans="3:13" ht="19.5" customHeight="1" x14ac:dyDescent="0.25">
      <c r="C82" s="113"/>
      <c r="D82" s="72"/>
      <c r="E82" s="72"/>
      <c r="F82" s="59" t="s">
        <v>14</v>
      </c>
      <c r="G82" s="60"/>
      <c r="H82" s="60"/>
      <c r="I82" s="60"/>
      <c r="J82" s="60"/>
      <c r="K82" s="60"/>
      <c r="L82" s="60"/>
      <c r="M82" s="60">
        <f t="shared" si="20"/>
        <v>0</v>
      </c>
    </row>
  </sheetData>
  <mergeCells count="135">
    <mergeCell ref="J49:J50"/>
    <mergeCell ref="M49:M50"/>
    <mergeCell ref="F49:F50"/>
    <mergeCell ref="E47:E52"/>
    <mergeCell ref="M53:M55"/>
    <mergeCell ref="E59:E60"/>
    <mergeCell ref="H59:H60"/>
    <mergeCell ref="I59:I60"/>
    <mergeCell ref="J59:J60"/>
    <mergeCell ref="M59:M60"/>
    <mergeCell ref="J53:J55"/>
    <mergeCell ref="E53:E58"/>
    <mergeCell ref="I71:I72"/>
    <mergeCell ref="J71:J72"/>
    <mergeCell ref="M71:M72"/>
    <mergeCell ref="G71:G72"/>
    <mergeCell ref="H71:H72"/>
    <mergeCell ref="H53:H55"/>
    <mergeCell ref="I53:I55"/>
    <mergeCell ref="F71:F72"/>
    <mergeCell ref="K71:K72"/>
    <mergeCell ref="J21:J22"/>
    <mergeCell ref="F21:F22"/>
    <mergeCell ref="G21:G22"/>
    <mergeCell ref="K13:K15"/>
    <mergeCell ref="L13:L15"/>
    <mergeCell ref="C42:C45"/>
    <mergeCell ref="D42:D45"/>
    <mergeCell ref="E42:E45"/>
    <mergeCell ref="I36:I37"/>
    <mergeCell ref="F40:F41"/>
    <mergeCell ref="G40:G41"/>
    <mergeCell ref="D36:D41"/>
    <mergeCell ref="E36:E41"/>
    <mergeCell ref="F36:F37"/>
    <mergeCell ref="G36:G37"/>
    <mergeCell ref="H36:H37"/>
    <mergeCell ref="C31:C41"/>
    <mergeCell ref="D31:D35"/>
    <mergeCell ref="E31:E35"/>
    <mergeCell ref="F34:F35"/>
    <mergeCell ref="C23:C29"/>
    <mergeCell ref="F12:F15"/>
    <mergeCell ref="J28:J29"/>
    <mergeCell ref="J34:J35"/>
    <mergeCell ref="L71:L72"/>
    <mergeCell ref="M21:M22"/>
    <mergeCell ref="E16:E22"/>
    <mergeCell ref="K21:K22"/>
    <mergeCell ref="L21:L22"/>
    <mergeCell ref="F23:F24"/>
    <mergeCell ref="G23:G24"/>
    <mergeCell ref="H23:H24"/>
    <mergeCell ref="I23:I24"/>
    <mergeCell ref="E23:E29"/>
    <mergeCell ref="I28:I29"/>
    <mergeCell ref="F26:F27"/>
    <mergeCell ref="G26:G27"/>
    <mergeCell ref="J23:J24"/>
    <mergeCell ref="I34:I35"/>
    <mergeCell ref="H26:H27"/>
    <mergeCell ref="I26:I27"/>
    <mergeCell ref="K16:K17"/>
    <mergeCell ref="L16:L17"/>
    <mergeCell ref="I16:I17"/>
    <mergeCell ref="J16:J17"/>
    <mergeCell ref="M16:M17"/>
    <mergeCell ref="G46:G48"/>
    <mergeCell ref="H46:H48"/>
    <mergeCell ref="C79:C82"/>
    <mergeCell ref="D79:D82"/>
    <mergeCell ref="E79:E82"/>
    <mergeCell ref="C16:C22"/>
    <mergeCell ref="G49:G50"/>
    <mergeCell ref="H49:H50"/>
    <mergeCell ref="I49:I50"/>
    <mergeCell ref="C54:C58"/>
    <mergeCell ref="E62:E74"/>
    <mergeCell ref="D54:D58"/>
    <mergeCell ref="D62:D74"/>
    <mergeCell ref="D23:D29"/>
    <mergeCell ref="H40:H41"/>
    <mergeCell ref="I40:I41"/>
    <mergeCell ref="G34:G35"/>
    <mergeCell ref="H34:H35"/>
    <mergeCell ref="G28:G29"/>
    <mergeCell ref="H28:H29"/>
    <mergeCell ref="C62:C74"/>
    <mergeCell ref="D47:D52"/>
    <mergeCell ref="C47:C52"/>
    <mergeCell ref="D16:D22"/>
    <mergeCell ref="C12:C15"/>
    <mergeCell ref="D12:D15"/>
    <mergeCell ref="E12:E15"/>
    <mergeCell ref="H21:H22"/>
    <mergeCell ref="I21:I22"/>
    <mergeCell ref="C75:C78"/>
    <mergeCell ref="D75:D78"/>
    <mergeCell ref="E75:E78"/>
    <mergeCell ref="G12:M12"/>
    <mergeCell ref="J13:J15"/>
    <mergeCell ref="M13:M15"/>
    <mergeCell ref="I13:I15"/>
    <mergeCell ref="F16:F17"/>
    <mergeCell ref="G16:G17"/>
    <mergeCell ref="H16:H17"/>
    <mergeCell ref="G13:G15"/>
    <mergeCell ref="H13:H15"/>
    <mergeCell ref="F28:F29"/>
    <mergeCell ref="K23:K24"/>
    <mergeCell ref="L23:L24"/>
    <mergeCell ref="K26:K27"/>
    <mergeCell ref="K28:K29"/>
    <mergeCell ref="L26:L27"/>
    <mergeCell ref="L28:L29"/>
    <mergeCell ref="I46:I48"/>
    <mergeCell ref="J46:J48"/>
    <mergeCell ref="J26:J27"/>
    <mergeCell ref="J36:J37"/>
    <mergeCell ref="J40:J41"/>
    <mergeCell ref="K34:K35"/>
    <mergeCell ref="K36:K37"/>
    <mergeCell ref="L34:L35"/>
    <mergeCell ref="L36:L37"/>
    <mergeCell ref="K40:K41"/>
    <mergeCell ref="L40:L41"/>
    <mergeCell ref="K49:K50"/>
    <mergeCell ref="L49:L50"/>
    <mergeCell ref="M23:M24"/>
    <mergeCell ref="M46:M48"/>
    <mergeCell ref="M26:M27"/>
    <mergeCell ref="M28:M29"/>
    <mergeCell ref="M34:M35"/>
    <mergeCell ref="M36:M37"/>
    <mergeCell ref="M40:M41"/>
  </mergeCells>
  <pageMargins left="0.3" right="0.2" top="0.75" bottom="0.2" header="0.3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местный бюджет</vt:lpstr>
      <vt:lpstr>бюджеты всех уровней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Фатима</cp:lastModifiedBy>
  <cp:lastPrinted>2023-11-08T12:47:58Z</cp:lastPrinted>
  <dcterms:created xsi:type="dcterms:W3CDTF">2022-12-15T10:49:24Z</dcterms:created>
  <dcterms:modified xsi:type="dcterms:W3CDTF">2023-11-08T12:45:44Z</dcterms:modified>
</cp:coreProperties>
</file>