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МАШИНИСТКА\Соц.вопросы\муниципальная программа\"/>
    </mc:Choice>
  </mc:AlternateContent>
  <xr:revisionPtr revIDLastSave="0" documentId="13_ncr:1_{CCCA322B-14FE-4388-8DD8-00B0E02BC568}" xr6:coauthVersionLast="45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местный бюджет" sheetId="4" r:id="rId1"/>
    <sheet name="бюджеты всех уровней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1" l="1"/>
  <c r="K26" i="1"/>
  <c r="O26" i="1"/>
  <c r="O28" i="1"/>
  <c r="O30" i="1"/>
  <c r="O20" i="4"/>
  <c r="O18" i="4"/>
  <c r="O17" i="4"/>
  <c r="O15" i="4"/>
  <c r="O19" i="4"/>
  <c r="K16" i="1"/>
  <c r="K21" i="4"/>
  <c r="K15" i="4" s="1"/>
  <c r="K20" i="1"/>
  <c r="K17" i="4"/>
  <c r="M17" i="4"/>
  <c r="L17" i="4"/>
  <c r="K18" i="4"/>
  <c r="K30" i="1"/>
  <c r="K21" i="1" s="1"/>
  <c r="K40" i="1"/>
  <c r="K28" i="1"/>
  <c r="M21" i="1"/>
  <c r="L21" i="1"/>
  <c r="J21" i="1"/>
  <c r="K23" i="1" l="1"/>
  <c r="K45" i="1"/>
  <c r="K44" i="1"/>
  <c r="K36" i="1"/>
  <c r="K39" i="1"/>
  <c r="K34" i="1"/>
  <c r="K33" i="1"/>
  <c r="O21" i="1" l="1"/>
  <c r="O29" i="4" l="1"/>
  <c r="I15" i="4"/>
  <c r="L15" i="4"/>
  <c r="G15" i="4"/>
  <c r="H15" i="4"/>
  <c r="I16" i="4"/>
  <c r="H16" i="4"/>
  <c r="G16" i="4"/>
  <c r="O16" i="4"/>
  <c r="N16" i="4"/>
  <c r="M16" i="4"/>
  <c r="L16" i="4"/>
  <c r="K16" i="4"/>
  <c r="N15" i="4"/>
  <c r="M15" i="4"/>
  <c r="J15" i="4"/>
  <c r="J16" i="4"/>
  <c r="O42" i="4"/>
  <c r="O40" i="4"/>
  <c r="O41" i="4"/>
  <c r="O39" i="4"/>
  <c r="O36" i="4"/>
  <c r="O38" i="4"/>
  <c r="O37" i="4"/>
  <c r="O33" i="4"/>
  <c r="O32" i="4"/>
  <c r="O31" i="4"/>
  <c r="O30" i="4"/>
  <c r="O28" i="4"/>
  <c r="O27" i="4"/>
  <c r="O24" i="4"/>
  <c r="O23" i="4"/>
  <c r="O22" i="4"/>
  <c r="O21" i="4"/>
  <c r="O35" i="4"/>
  <c r="O34" i="4"/>
  <c r="O26" i="4"/>
  <c r="O25" i="4"/>
  <c r="L129" i="1" l="1"/>
  <c r="L42" i="1" l="1"/>
  <c r="J101" i="1"/>
  <c r="M20" i="1"/>
  <c r="L20" i="1"/>
  <c r="J20" i="1"/>
  <c r="M19" i="1"/>
  <c r="L19" i="1"/>
  <c r="K19" i="1"/>
  <c r="J19" i="1"/>
  <c r="M18" i="1"/>
  <c r="L18" i="1"/>
  <c r="J18" i="1"/>
  <c r="K18" i="1"/>
  <c r="L103" i="1"/>
  <c r="L102" i="1"/>
  <c r="K102" i="1"/>
  <c r="O101" i="1" s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1" i="1"/>
  <c r="O58" i="1"/>
  <c r="O57" i="1"/>
  <c r="O56" i="1"/>
  <c r="O55" i="1"/>
  <c r="O54" i="1"/>
  <c r="O53" i="1"/>
  <c r="O52" i="1"/>
  <c r="O50" i="1"/>
  <c r="O49" i="1"/>
  <c r="O48" i="1"/>
  <c r="O47" i="1"/>
  <c r="O46" i="1"/>
  <c r="M42" i="1"/>
  <c r="J42" i="1"/>
  <c r="I42" i="1"/>
  <c r="H42" i="1"/>
  <c r="G42" i="1"/>
  <c r="K42" i="1"/>
  <c r="M36" i="1"/>
  <c r="L36" i="1"/>
  <c r="J36" i="1"/>
  <c r="I36" i="1"/>
  <c r="H36" i="1"/>
  <c r="G36" i="1"/>
  <c r="M31" i="1"/>
  <c r="L31" i="1"/>
  <c r="J31" i="1"/>
  <c r="I31" i="1"/>
  <c r="H31" i="1"/>
  <c r="G31" i="1"/>
  <c r="K31" i="1"/>
  <c r="O31" i="1" s="1"/>
  <c r="M23" i="1"/>
  <c r="L23" i="1"/>
  <c r="J23" i="1"/>
  <c r="I23" i="1"/>
  <c r="H23" i="1"/>
  <c r="G23" i="1"/>
  <c r="O19" i="1" l="1"/>
  <c r="O20" i="1"/>
  <c r="J16" i="1"/>
  <c r="L16" i="1"/>
  <c r="M16" i="1"/>
  <c r="O42" i="1"/>
  <c r="O129" i="1"/>
  <c r="O117" i="1"/>
  <c r="J115" i="1"/>
  <c r="O115" i="1" s="1"/>
  <c r="J114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8" i="1"/>
  <c r="O127" i="1"/>
  <c r="O126" i="1"/>
  <c r="O125" i="1"/>
  <c r="O124" i="1"/>
  <c r="O123" i="1"/>
  <c r="O122" i="1"/>
  <c r="O121" i="1"/>
  <c r="O120" i="1"/>
  <c r="O119" i="1"/>
  <c r="O118" i="1"/>
  <c r="O116" i="1"/>
  <c r="O113" i="1"/>
  <c r="O110" i="1"/>
  <c r="O112" i="1"/>
  <c r="O111" i="1"/>
  <c r="O107" i="1"/>
  <c r="O109" i="1"/>
  <c r="O108" i="1"/>
  <c r="O106" i="1"/>
  <c r="O105" i="1"/>
  <c r="O104" i="1"/>
  <c r="O103" i="1"/>
  <c r="O102" i="1"/>
  <c r="O100" i="1"/>
  <c r="O99" i="1"/>
  <c r="O98" i="1"/>
  <c r="O97" i="1"/>
  <c r="O94" i="1"/>
  <c r="O96" i="1"/>
  <c r="O95" i="1"/>
  <c r="O93" i="1"/>
  <c r="O92" i="1"/>
  <c r="O91" i="1"/>
  <c r="O90" i="1"/>
  <c r="O87" i="1"/>
  <c r="O86" i="1"/>
  <c r="O88" i="1"/>
  <c r="O89" i="1"/>
  <c r="O84" i="1"/>
  <c r="O16" i="1" l="1"/>
  <c r="O114" i="1"/>
  <c r="O36" i="1"/>
  <c r="O45" i="1"/>
  <c r="O44" i="1"/>
  <c r="O41" i="1"/>
  <c r="O40" i="1"/>
  <c r="O39" i="1"/>
  <c r="O37" i="1"/>
  <c r="O35" i="1"/>
  <c r="O34" i="1"/>
  <c r="O33" i="1"/>
  <c r="O27" i="1" l="1"/>
  <c r="O29" i="1"/>
  <c r="O18" i="1"/>
</calcChain>
</file>

<file path=xl/sharedStrings.xml><?xml version="1.0" encoding="utf-8"?>
<sst xmlns="http://schemas.openxmlformats.org/spreadsheetml/2006/main" count="248" uniqueCount="68">
  <si>
    <t>Статус</t>
  </si>
  <si>
    <t>Наименование муниципальной программы,  отдельного мероприятия</t>
  </si>
  <si>
    <t xml:space="preserve">Ответственный исполнитель, соисполнители </t>
  </si>
  <si>
    <t>Источники</t>
  </si>
  <si>
    <t>финансирования</t>
  </si>
  <si>
    <t xml:space="preserve">                                                                       Оценка расходов (тыс. рублей)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</si>
  <si>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</si>
  <si>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</si>
  <si>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</si>
  <si>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</si>
  <si>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</si>
  <si>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</si>
  <si>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</si>
  <si>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</si>
  <si>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итого</t>
  </si>
  <si>
    <t>Муниципальная  программа</t>
  </si>
  <si>
    <t>«Развитие культуры и туризма »</t>
  </si>
  <si>
    <t>отдел социального развития администрации Кильмезского района Кировской области</t>
  </si>
  <si>
    <t>ВСЕГО</t>
  </si>
  <si>
    <t>Федеральный бюджет</t>
  </si>
  <si>
    <t>Областной бюджет</t>
  </si>
  <si>
    <t>Местный бюджет</t>
  </si>
  <si>
    <t>-</t>
  </si>
  <si>
    <t>Внебюджетные источники</t>
  </si>
  <si>
    <t>Отдельное мероприятие</t>
  </si>
  <si>
    <t>«Организация библиотечного обслуживания населения»</t>
  </si>
  <si>
    <t>МКУК «Кильмезская межмуниципальная библиотечная система»</t>
  </si>
  <si>
    <t>Деятельность МКУК «Кильмезский районный краеведческий музей»</t>
  </si>
  <si>
    <t>МКУК «Кильмезский районный краеведческий музей»</t>
  </si>
  <si>
    <t>«Дополнительное образование детей в сфере культуры и искусства»</t>
  </si>
  <si>
    <t>МКУ ДО Детская школа искусств</t>
  </si>
  <si>
    <t xml:space="preserve">МБУ «Районный 
центр культуры и досуга»
</t>
  </si>
  <si>
    <t xml:space="preserve">«Сохранение, 
развитие нематериального культурного наследия, организация и поддержка 
народного творчества»
</t>
  </si>
  <si>
    <t xml:space="preserve">Отдельно
е мероприятие
</t>
  </si>
  <si>
    <t>Приложение № 3 к Муниципальной программе</t>
  </si>
  <si>
    <t xml:space="preserve">«Прогнозная (справочная) оценка ресурсного обеспечения реализации </t>
  </si>
  <si>
    <t xml:space="preserve">Муниципальной программы за счет всех источников финансирования» </t>
  </si>
  <si>
    <t xml:space="preserve">Муниципальной программы «Развитие культуры и туризма на 2019 – 2025 годы» </t>
  </si>
  <si>
    <t>Капитальный ремонт сельского клуба д. Чернушка</t>
  </si>
  <si>
    <t>Администрация Кильмезского района</t>
  </si>
  <si>
    <t>Комплектование книжных фондов мун. общедоступных библиотек и гос. центральных</t>
  </si>
  <si>
    <t>Приобретение светового оборудования для СДКф д.Зимник</t>
  </si>
  <si>
    <t>Ремонт крыши СБф д.Осиновка</t>
  </si>
  <si>
    <t>Капитальный ремонт Зимнякского СДКф</t>
  </si>
  <si>
    <t>Поддержка отрасли культуры подключение муниципальных библиотек к информационно-теллекомму   ных ационной сети интернет и развитие библиотечно го дела с учетом задачи расширения информационных технологий и оцифровки</t>
  </si>
  <si>
    <t>Администрация Кильмезского райо на</t>
  </si>
  <si>
    <t>Капитальный ремонт здания муниципального казенного учреждения культуры «Кильмезский районный краеведческий музей», ул. Советская, д.70, пгт. Кильмезь</t>
  </si>
  <si>
    <t xml:space="preserve">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Федерации. </t>
  </si>
  <si>
    <r>
      <t xml:space="preserve">Приобретение музыкальных инстументов, оборудования и материалов для. </t>
    </r>
    <r>
      <rPr>
        <sz val="9"/>
        <color rgb="FF000000"/>
        <rFont val="Times New Roman"/>
        <family val="1"/>
        <charset val="204"/>
      </rPr>
      <t>муниципальногоказенного учреждения дополнительного образования  «Детская школа искусств» пгт Кильмезь Кильмезского района Кировской области</t>
    </r>
  </si>
  <si>
    <t xml:space="preserve">Договор о предоставлении гранта Президента Российской Федерации </t>
  </si>
  <si>
    <t>Субсидия местным бюджетам из областного бюджета на техническое оснащение муниципальных музеев</t>
  </si>
  <si>
    <t>Администрация Кильмезского райо на (МКУК  КРКМ)</t>
  </si>
  <si>
    <t>Государственная поддержка лучших сельских учреждений культуры, находящихся на территории сельских поселений Кировской области</t>
  </si>
  <si>
    <t>Государственная поддержка лучших работников сельских учреждений культуры, находящихся на территории сельских поселений Кировской области</t>
  </si>
  <si>
    <t>Проведение независимой оценки качества оказания услуг учреждениями культуры</t>
  </si>
  <si>
    <t>Капитальный ремонт муниципального учреждения дополнительного образования «Детская школа искусств» пгт Кильмезь Кильмезского района Кировской области</t>
  </si>
  <si>
    <t>Приложение № 2 к Муниципальной программе</t>
  </si>
  <si>
    <t>«Расходы на реализацию Муниципальной программы за счет средств районного бюджета"</t>
  </si>
  <si>
    <r>
      <t xml:space="preserve">Приобретение музыкальных инстументов, оборудования и материалов для. </t>
    </r>
    <r>
      <rPr>
        <sz val="9"/>
        <color rgb="FF000000"/>
        <rFont val="Times New Roman"/>
        <family val="1"/>
        <charset val="204"/>
      </rPr>
      <t>Муниципального казенного учреждения дополнительного образования  «Детская школа искусств» пгт Кильмезь Кильмезского района Кировской области</t>
    </r>
  </si>
  <si>
    <t>Администрация Кильмезского района (МКУК  КРКМ)</t>
  </si>
  <si>
    <t xml:space="preserve">                            </t>
  </si>
  <si>
    <t>Приложение №1</t>
  </si>
  <si>
    <t>УТВЕРЖДЕН</t>
  </si>
  <si>
    <t>постановлением администрации</t>
  </si>
  <si>
    <t>Кильмезского района</t>
  </si>
  <si>
    <t>от 17.05.2023 №177</t>
  </si>
  <si>
    <t xml:space="preserve"> 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</si>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</sst>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00_ ;\-#,##0.00000\ "/>
  </numFmts>
  <fonts count="15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92D05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76923C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9"/>
      <color rgb="FF92D050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  <font>
      <sz val="9"/>
      <color theme="3" tint="0.3999755851924192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7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5"/>
    </xf>
    <xf numFmtId="0" fontId="2" fillId="0" borderId="1" xfId="0" applyFont="1" applyBorder="1" applyAlignment="1">
      <alignment horizontal="left" vertical="center" wrapText="1" indent="15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5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 vertical="center" wrapText="1" indent="15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 indent="15"/>
    </xf>
    <xf numFmtId="2" fontId="10" fillId="0" borderId="1" xfId="0" applyNumberFormat="1" applyFont="1" applyBorder="1" applyAlignment="1">
      <alignment vertical="top" wrapText="1"/>
    </xf>
    <xf numFmtId="2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5"/>
    </xf>
    <xf numFmtId="0" fontId="12" fillId="0" borderId="0" xfId="0" applyFont="1"/>
    <xf numFmtId="0" fontId="13" fillId="0" borderId="0" xfId="0" applyFont="1"/>
    <xf numFmtId="2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5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5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 vertical="center" wrapText="1" indent="15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vertical="center" wrapText="1"/>
    </xf>
    <xf numFmtId="2" fontId="9" fillId="0" borderId="3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15"/>
    </xf>
    <xf numFmtId="0" fontId="3" fillId="0" borderId="6" xfId="0" applyFont="1" applyBorder="1" applyAlignment="1">
      <alignment horizontal="left" vertical="center" wrapText="1" indent="15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5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 wrapText="1" indent="15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165" fontId="2" fillId="0" borderId="2" xfId="1" applyNumberFormat="1" applyFont="1" applyBorder="1" applyAlignment="1">
      <alignment vertical="center" wrapText="1"/>
    </xf>
    <xf numFmtId="165" fontId="2" fillId="0" borderId="3" xfId="1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left" vertical="center" wrapText="1" indent="15"/>
    </xf>
    <xf numFmtId="4" fontId="3" fillId="0" borderId="3" xfId="0" applyNumberFormat="1" applyFont="1" applyBorder="1" applyAlignment="1">
      <alignment horizontal="left" vertical="center" wrapText="1" indent="15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A1:R42"/>
  <sheetViews>
    <sheetView tabSelected="1" topLeftCell="B1" zoomScaleNormal="100" workbookViewId="0">
      <selection activeCell="E8" sqref="E8"/>
    </sheetView>
  </sheetViews>
  <sheetFormatPr defaultRowHeight="15" x14ac:dyDescent="0.25"/>
  <cols>
    <col min="1" max="1" width="5" hidden="1" customWidth="1"/>
    <col min="2" max="2" width="5" customWidth="1"/>
    <col min="4" max="4" width="19.85546875" customWidth="1"/>
    <col min="5" max="5" width="8.85546875" customWidth="1"/>
    <col min="6" max="6" width="8.42578125" customWidth="1"/>
    <col min="7" max="7" width="9.140625" customWidth="1"/>
    <col min="8" max="9" width="9.28515625" bestFit="1" customWidth="1"/>
    <col min="10" max="10" width="8.42578125" customWidth="1"/>
    <col min="11" max="11" width="10.140625" customWidth="1"/>
    <col min="12" max="13" width="9.7109375" bestFit="1" customWidth="1"/>
    <col min="14" max="14" width="8" customWidth="1"/>
    <col min="15" max="15" width="9.7109375" customWidth="1"/>
    <col min="16" max="16" width="11.140625" customWidth="1"/>
    <col min="18" max="18" width="14.42578125" customWidth="1"/>
  </cols>
  <sheetData>
    <row r="1" spans="2:18" x14ac:dyDescent="0.25">
      <c r="M1" s="169" t="s">
        <v>61</v>
      </c>
      <c r="N1" s="169"/>
    </row>
    <row r="2" spans="2:18" x14ac:dyDescent="0.25">
      <c r="B2" t="s">
        <v>60</v>
      </c>
      <c r="J2" s="58"/>
      <c r="M2" s="169" t="s">
        <v>62</v>
      </c>
      <c r="N2" s="169"/>
    </row>
    <row r="3" spans="2:18" x14ac:dyDescent="0.25">
      <c r="J3" s="59"/>
      <c r="M3" s="169" t="s">
        <v>63</v>
      </c>
      <c r="N3" s="169"/>
    </row>
    <row r="4" spans="2:18" ht="15" hidden="1" customHeight="1" x14ac:dyDescent="0.25">
      <c r="M4" s="169"/>
      <c r="N4" s="169"/>
    </row>
    <row r="5" spans="2:18" ht="15" customHeight="1" x14ac:dyDescent="0.25">
      <c r="M5" s="169" t="s">
        <v>64</v>
      </c>
      <c r="N5" s="169"/>
    </row>
    <row r="6" spans="2:18" x14ac:dyDescent="0.25">
      <c r="M6" s="169" t="s">
        <v>65</v>
      </c>
      <c r="N6" s="169"/>
    </row>
    <row r="7" spans="2:18" x14ac:dyDescent="0.25">
      <c r="D7" s="90" t="s">
        <v>56</v>
      </c>
      <c r="E7" s="90"/>
      <c r="F7" s="90"/>
      <c r="G7" s="90"/>
      <c r="H7" s="90"/>
      <c r="I7" s="90"/>
      <c r="J7" s="90"/>
      <c r="K7" s="90"/>
      <c r="L7" s="90"/>
      <c r="M7" s="90"/>
    </row>
    <row r="8" spans="2:18" x14ac:dyDescent="0.25">
      <c r="E8" s="60" t="s">
        <v>57</v>
      </c>
    </row>
    <row r="10" spans="2:18" hidden="1" x14ac:dyDescent="0.25"/>
    <row r="11" spans="2:18" ht="25.5" customHeight="1" x14ac:dyDescent="0.25">
      <c r="C11" s="75" t="s">
        <v>0</v>
      </c>
      <c r="D11" s="65" t="s">
        <v>1</v>
      </c>
      <c r="E11" s="71" t="s">
        <v>2</v>
      </c>
      <c r="F11" s="72"/>
      <c r="G11" s="111" t="s">
        <v>5</v>
      </c>
      <c r="H11" s="111"/>
      <c r="I11" s="111"/>
      <c r="J11" s="111"/>
      <c r="K11" s="111"/>
      <c r="L11" s="111"/>
      <c r="M11" s="111"/>
      <c r="N11" s="111"/>
      <c r="O11" s="111"/>
    </row>
    <row r="12" spans="2:18" x14ac:dyDescent="0.25">
      <c r="C12" s="75"/>
      <c r="D12" s="65"/>
      <c r="E12" s="81"/>
      <c r="F12" s="82"/>
      <c r="G12" s="75" t="s">
        <v>6</v>
      </c>
      <c r="H12" s="75" t="s">
        <v>7</v>
      </c>
      <c r="I12" s="75" t="s">
        <v>8</v>
      </c>
      <c r="J12" s="75" t="s">
        <v>9</v>
      </c>
      <c r="K12" s="75" t="s">
        <v>10</v>
      </c>
      <c r="L12" s="75" t="s">
        <v>11</v>
      </c>
      <c r="M12" s="93" t="s">
        <v>12</v>
      </c>
      <c r="N12" s="65" t="s">
        <v>13</v>
      </c>
      <c r="O12" s="65" t="s">
        <v>14</v>
      </c>
    </row>
    <row r="13" spans="2:18" x14ac:dyDescent="0.25">
      <c r="C13" s="75"/>
      <c r="D13" s="65"/>
      <c r="E13" s="81"/>
      <c r="F13" s="82"/>
      <c r="G13" s="75"/>
      <c r="H13" s="75"/>
      <c r="I13" s="75"/>
      <c r="J13" s="75"/>
      <c r="K13" s="75"/>
      <c r="L13" s="75"/>
      <c r="M13" s="93"/>
      <c r="N13" s="65"/>
      <c r="O13" s="65"/>
    </row>
    <row r="14" spans="2:18" ht="22.5" customHeight="1" x14ac:dyDescent="0.25">
      <c r="C14" s="75"/>
      <c r="D14" s="65"/>
      <c r="E14" s="91"/>
      <c r="F14" s="92"/>
      <c r="G14" s="75"/>
      <c r="H14" s="75"/>
      <c r="I14" s="75"/>
      <c r="J14" s="75"/>
      <c r="K14" s="75"/>
      <c r="L14" s="75"/>
      <c r="M14" s="93"/>
      <c r="N14" s="65"/>
      <c r="O14" s="65"/>
    </row>
    <row r="15" spans="2:18" ht="9.75" customHeight="1" x14ac:dyDescent="0.25">
      <c r="C15" s="77" t="s">
        <v>15</v>
      </c>
      <c r="D15" s="65" t="s">
        <v>16</v>
      </c>
      <c r="E15" s="71" t="s">
        <v>17</v>
      </c>
      <c r="F15" s="72"/>
      <c r="G15" s="109">
        <f>G18+G20+G21+G22+G30+G31+G36+G37+G39+G40+G24+G25+G26+G27+G29</f>
        <v>22874.999999999996</v>
      </c>
      <c r="H15" s="109">
        <f>H18+H20+H21+H22+H30+H31+H36+H37+H39+H40+H28</f>
        <v>27433.899999999998</v>
      </c>
      <c r="I15" s="107">
        <f>I18+I20+I21+I22+I30+I31+I36+I37+I39+I40+I33+I29</f>
        <v>25818.920999999995</v>
      </c>
      <c r="J15" s="107">
        <f>J18+J20+J21+J22+J30+J31+J36+J37+J39+J40</f>
        <v>30348.469999999998</v>
      </c>
      <c r="K15" s="109">
        <f>K18+K20+K21+K22+K30+K31+K36+K37+K39+K40</f>
        <v>35737.050000000003</v>
      </c>
      <c r="L15" s="109">
        <f>L18+L20+L21+L22+L30+L31+L36+L37+L39+L40+L42</f>
        <v>31552.5</v>
      </c>
      <c r="M15" s="109">
        <f>M18+M20+M21+M22+M30+M31+M36+M37+M39+M40</f>
        <v>31715</v>
      </c>
      <c r="N15" s="107">
        <f>N18+N20+N21+N22+N30+N31+N36+N37+N39+N40</f>
        <v>0</v>
      </c>
      <c r="O15" s="107">
        <f>O18+O20+O21+O22+O30+O31+O36+O37+O39+O40+O23+O25+O26+O27+O28+O29+O42+O33</f>
        <v>205480.84100000004</v>
      </c>
      <c r="R15" s="47"/>
    </row>
    <row r="16" spans="2:18" ht="25.5" customHeight="1" x14ac:dyDescent="0.25">
      <c r="C16" s="78"/>
      <c r="D16" s="65"/>
      <c r="E16" s="81"/>
      <c r="F16" s="82"/>
      <c r="G16" s="110" t="e">
        <f>#REF!+#REF!+#REF!+#REF!+#REF!+#REF!+#REF!+#REF!+#REF!+#REF!+#REF!+#REF!+#REF!+#REF!+#REF!+#REF!+#REF!+#REF!+#REF!</f>
        <v>#REF!</v>
      </c>
      <c r="H16" s="110" t="e">
        <f>#REF!+#REF!+#REF!+#REF!+#REF!+#REF!+#REF!+#REF!+#REF!+#REF!+#REF!+#REF!+#REF!+#REF!+#REF!+#REF!+#REF!+#REF!+#REF!</f>
        <v>#REF!</v>
      </c>
      <c r="I16" s="108" t="e">
        <f>#REF!+#REF!+#REF!+#REF!+#REF!+#REF!+#REF!+#REF!+#REF!+#REF!+#REF!+#REF!+#REF!+#REF!+#REF!+#REF!+#REF!+#REF!+#REF!</f>
        <v>#REF!</v>
      </c>
      <c r="J16" s="108" t="e">
        <f>#REF!+#REF!+#REF!+#REF!+#REF!+#REF!+#REF!+#REF!+#REF!+#REF!+#REF!+#REF!+#REF!+#REF!+#REF!+#REF!+#REF!+#REF!+#REF!</f>
        <v>#REF!</v>
      </c>
      <c r="K16" s="110" t="e">
        <f>#REF!+#REF!+#REF!+#REF!+#REF!+#REF!+#REF!+#REF!+#REF!+#REF!+#REF!+#REF!+#REF!+#REF!+#REF!+#REF!+#REF!+#REF!+#REF!</f>
        <v>#REF!</v>
      </c>
      <c r="L16" s="110" t="e">
        <f>#REF!+#REF!+#REF!+#REF!+#REF!+#REF!+#REF!+#REF!+#REF!+#REF!+#REF!+#REF!+#REF!+#REF!+#REF!+#REF!+#REF!+#REF!+#REF!</f>
        <v>#REF!</v>
      </c>
      <c r="M16" s="110" t="e">
        <f>#REF!+#REF!+#REF!+#REF!+#REF!+#REF!+#REF!+#REF!+#REF!+#REF!+#REF!+#REF!+#REF!+#REF!+#REF!+#REF!+#REF!+#REF!+#REF!</f>
        <v>#REF!</v>
      </c>
      <c r="N16" s="108" t="e">
        <f>#REF!+#REF!+#REF!+#REF!+#REF!+#REF!+#REF!+#REF!+#REF!+#REF!+#REF!+#REF!+#REF!+#REF!+#REF!+#REF!+#REF!+#REF!+#REF!</f>
        <v>#REF!</v>
      </c>
      <c r="O16" s="108" t="e">
        <f>#REF!+#REF!+#REF!+#REF!+#REF!+#REF!+#REF!+#REF!+#REF!+#REF!+#REF!+#REF!+#REF!+#REF!+#REF!+#REF!+#REF!+#REF!+#REF!</f>
        <v>#REF!</v>
      </c>
      <c r="P16" s="47"/>
    </row>
    <row r="17" spans="1:15" ht="18.75" customHeight="1" x14ac:dyDescent="0.25">
      <c r="C17" s="66" t="s">
        <v>23</v>
      </c>
      <c r="D17" s="67"/>
      <c r="E17" s="67"/>
      <c r="F17" s="68"/>
      <c r="G17" s="36"/>
      <c r="H17" s="36"/>
      <c r="I17" s="37"/>
      <c r="J17" s="37">
        <v>10352.06</v>
      </c>
      <c r="K17" s="36">
        <f>K19</f>
        <v>3661.72</v>
      </c>
      <c r="L17" s="36">
        <f>L19</f>
        <v>1000</v>
      </c>
      <c r="M17" s="38">
        <f>M19</f>
        <v>1000</v>
      </c>
      <c r="N17" s="37"/>
      <c r="O17" s="37">
        <f>G17+H17+I17+J17+K17+L17+M17+N17</f>
        <v>16013.779999999999</v>
      </c>
    </row>
    <row r="18" spans="1:15" ht="67.5" customHeight="1" x14ac:dyDescent="0.25">
      <c r="C18" s="49" t="s">
        <v>33</v>
      </c>
      <c r="D18" s="49" t="s">
        <v>32</v>
      </c>
      <c r="E18" s="71" t="s">
        <v>31</v>
      </c>
      <c r="F18" s="72"/>
      <c r="G18" s="61">
        <v>12647.7</v>
      </c>
      <c r="H18" s="61">
        <v>14338.6</v>
      </c>
      <c r="I18" s="39">
        <v>13171.9</v>
      </c>
      <c r="J18" s="39">
        <v>15586.97</v>
      </c>
      <c r="K18" s="39">
        <f>16362.2+1701.05+170</f>
        <v>18233.25</v>
      </c>
      <c r="L18" s="61">
        <v>15778.4</v>
      </c>
      <c r="M18" s="52">
        <v>15696.4</v>
      </c>
      <c r="N18" s="39"/>
      <c r="O18" s="39">
        <f>G18+H18+I18+J18+K18+L18+M18+N18</f>
        <v>105453.22</v>
      </c>
    </row>
    <row r="19" spans="1:15" x14ac:dyDescent="0.25">
      <c r="C19" s="66" t="s">
        <v>23</v>
      </c>
      <c r="D19" s="67"/>
      <c r="E19" s="67"/>
      <c r="F19" s="68"/>
      <c r="G19" s="29"/>
      <c r="H19" s="29"/>
      <c r="I19" s="30"/>
      <c r="J19" s="30">
        <v>10352.06</v>
      </c>
      <c r="K19" s="29">
        <v>3661.72</v>
      </c>
      <c r="L19" s="29">
        <v>1000</v>
      </c>
      <c r="M19" s="31">
        <v>1000</v>
      </c>
      <c r="N19" s="30"/>
      <c r="O19" s="30">
        <f>G19+H19+I19+J19+K19+L19+M19+N19</f>
        <v>16013.779999999999</v>
      </c>
    </row>
    <row r="20" spans="1:15" ht="50.25" customHeight="1" x14ac:dyDescent="0.25">
      <c r="C20" s="49" t="s">
        <v>24</v>
      </c>
      <c r="D20" s="51" t="s">
        <v>25</v>
      </c>
      <c r="E20" s="71" t="s">
        <v>26</v>
      </c>
      <c r="F20" s="72"/>
      <c r="G20" s="26">
        <v>6369.8</v>
      </c>
      <c r="H20" s="26">
        <v>8147.2</v>
      </c>
      <c r="I20" s="27">
        <v>6626.9</v>
      </c>
      <c r="J20" s="27">
        <v>8365.8799999999992</v>
      </c>
      <c r="K20" s="26">
        <v>10304.4</v>
      </c>
      <c r="L20" s="27">
        <v>9185.2000000000007</v>
      </c>
      <c r="M20" s="28">
        <v>9506.6</v>
      </c>
      <c r="N20" s="27"/>
      <c r="O20" s="27">
        <f>G20+H20+I20+J20+K20+L20+M20+N20</f>
        <v>58505.98</v>
      </c>
    </row>
    <row r="21" spans="1:15" ht="49.5" customHeight="1" x14ac:dyDescent="0.25">
      <c r="C21" s="50" t="s">
        <v>24</v>
      </c>
      <c r="D21" s="6" t="s">
        <v>27</v>
      </c>
      <c r="E21" s="71" t="s">
        <v>28</v>
      </c>
      <c r="F21" s="72"/>
      <c r="G21" s="26">
        <v>1259.7</v>
      </c>
      <c r="H21" s="26">
        <v>1505.3</v>
      </c>
      <c r="I21" s="27">
        <v>1786.6</v>
      </c>
      <c r="J21" s="27">
        <v>2062.6999999999998</v>
      </c>
      <c r="K21" s="26">
        <f>2291.9-170</f>
        <v>2121.9</v>
      </c>
      <c r="L21" s="26">
        <v>1972</v>
      </c>
      <c r="M21" s="28">
        <v>1997.1</v>
      </c>
      <c r="N21" s="26"/>
      <c r="O21" s="26">
        <f t="shared" ref="O21:O22" si="0">G21+H21+I21+J21+K21+L21+M21+N21</f>
        <v>12705.300000000001</v>
      </c>
    </row>
    <row r="22" spans="1:15" ht="62.25" customHeight="1" x14ac:dyDescent="0.25">
      <c r="C22" s="51" t="s">
        <v>24</v>
      </c>
      <c r="D22" s="6" t="s">
        <v>29</v>
      </c>
      <c r="E22" s="71" t="s">
        <v>30</v>
      </c>
      <c r="F22" s="72"/>
      <c r="G22" s="26">
        <v>2500.6</v>
      </c>
      <c r="H22" s="26">
        <v>3442.6</v>
      </c>
      <c r="I22" s="27">
        <v>3089.3</v>
      </c>
      <c r="J22" s="27">
        <v>4053</v>
      </c>
      <c r="K22" s="26">
        <v>5065.6000000000004</v>
      </c>
      <c r="L22" s="26">
        <v>4511.1000000000004</v>
      </c>
      <c r="M22" s="28">
        <v>4514</v>
      </c>
      <c r="N22" s="27"/>
      <c r="O22" s="27">
        <f t="shared" si="0"/>
        <v>27176.199999999997</v>
      </c>
    </row>
    <row r="23" spans="1:15" ht="15" hidden="1" customHeight="1" x14ac:dyDescent="0.25">
      <c r="C23" s="11"/>
      <c r="D23" s="12"/>
      <c r="E23" s="11"/>
      <c r="F23" s="11"/>
      <c r="G23" s="40">
        <v>10.5</v>
      </c>
      <c r="H23" s="40"/>
      <c r="I23" s="40"/>
      <c r="J23" s="40"/>
      <c r="K23" s="89"/>
      <c r="L23" s="89"/>
      <c r="M23" s="21"/>
      <c r="N23" s="21"/>
      <c r="O23" s="94">
        <f t="shared" ref="O23:O24" si="1">G23+H23+I23+J23+K23+L23+M23+N23</f>
        <v>10.5</v>
      </c>
    </row>
    <row r="24" spans="1:15" ht="63.75" customHeight="1" x14ac:dyDescent="0.25">
      <c r="C24" s="49" t="s">
        <v>24</v>
      </c>
      <c r="D24" s="6" t="s">
        <v>40</v>
      </c>
      <c r="E24" s="71" t="s">
        <v>26</v>
      </c>
      <c r="F24" s="72"/>
      <c r="G24" s="19">
        <v>10.5</v>
      </c>
      <c r="H24" s="19"/>
      <c r="I24" s="19"/>
      <c r="J24" s="19"/>
      <c r="K24" s="89"/>
      <c r="L24" s="89"/>
      <c r="M24" s="19"/>
      <c r="N24" s="19"/>
      <c r="O24" s="94">
        <f t="shared" si="1"/>
        <v>10.5</v>
      </c>
    </row>
    <row r="25" spans="1:15" ht="36" customHeight="1" x14ac:dyDescent="0.25">
      <c r="C25" s="1" t="s">
        <v>24</v>
      </c>
      <c r="D25" s="1" t="s">
        <v>41</v>
      </c>
      <c r="E25" s="73" t="s">
        <v>39</v>
      </c>
      <c r="F25" s="74"/>
      <c r="G25" s="19">
        <v>29.6</v>
      </c>
      <c r="H25" s="21"/>
      <c r="I25" s="21"/>
      <c r="J25" s="21"/>
      <c r="K25" s="19"/>
      <c r="L25" s="19"/>
      <c r="M25" s="21"/>
      <c r="N25" s="21"/>
      <c r="O25" s="21">
        <f t="shared" ref="O25:O26" si="2">G25+H25+I25+J25+K25+L25+M25+N25</f>
        <v>29.6</v>
      </c>
    </row>
    <row r="26" spans="1:15" ht="40.5" customHeight="1" x14ac:dyDescent="0.25">
      <c r="C26" s="1" t="s">
        <v>24</v>
      </c>
      <c r="D26" s="1" t="s">
        <v>42</v>
      </c>
      <c r="E26" s="71" t="s">
        <v>39</v>
      </c>
      <c r="F26" s="72"/>
      <c r="G26" s="19">
        <v>20</v>
      </c>
      <c r="H26" s="21"/>
      <c r="I26" s="21"/>
      <c r="J26" s="21"/>
      <c r="K26" s="19"/>
      <c r="L26" s="19"/>
      <c r="M26" s="21"/>
      <c r="N26" s="21"/>
      <c r="O26" s="21">
        <f t="shared" si="2"/>
        <v>20</v>
      </c>
    </row>
    <row r="27" spans="1:15" ht="39.75" customHeight="1" x14ac:dyDescent="0.25">
      <c r="C27" s="3" t="s">
        <v>24</v>
      </c>
      <c r="D27" s="3" t="s">
        <v>43</v>
      </c>
      <c r="E27" s="71" t="s">
        <v>39</v>
      </c>
      <c r="F27" s="72"/>
      <c r="G27" s="19">
        <v>33</v>
      </c>
      <c r="H27" s="19"/>
      <c r="I27" s="19"/>
      <c r="J27" s="19"/>
      <c r="K27" s="19"/>
      <c r="L27" s="19"/>
      <c r="M27" s="42"/>
      <c r="N27" s="42"/>
      <c r="O27" s="42">
        <f t="shared" ref="O27:O28" si="3">G27+H27+I27+J27+K27+L27+M27+N27</f>
        <v>33</v>
      </c>
    </row>
    <row r="28" spans="1:15" ht="147.75" customHeight="1" x14ac:dyDescent="0.25">
      <c r="C28" s="3" t="s">
        <v>24</v>
      </c>
      <c r="D28" s="3" t="s">
        <v>44</v>
      </c>
      <c r="E28" s="71" t="s">
        <v>45</v>
      </c>
      <c r="F28" s="72"/>
      <c r="G28" s="19"/>
      <c r="H28" s="19">
        <v>0.2</v>
      </c>
      <c r="I28" s="19"/>
      <c r="J28" s="19"/>
      <c r="K28" s="19"/>
      <c r="L28" s="19"/>
      <c r="M28" s="42"/>
      <c r="N28" s="42"/>
      <c r="O28" s="42">
        <f t="shared" si="3"/>
        <v>0.2</v>
      </c>
    </row>
    <row r="29" spans="1:15" ht="90" customHeight="1" x14ac:dyDescent="0.25">
      <c r="C29" s="3" t="s">
        <v>24</v>
      </c>
      <c r="D29" s="3" t="s">
        <v>46</v>
      </c>
      <c r="E29" s="69" t="s">
        <v>39</v>
      </c>
      <c r="F29" s="70"/>
      <c r="G29" s="19">
        <v>4.0999999999999996</v>
      </c>
      <c r="H29" s="19"/>
      <c r="I29" s="19">
        <v>713.5</v>
      </c>
      <c r="J29" s="19"/>
      <c r="K29" s="19"/>
      <c r="L29" s="19"/>
      <c r="M29" s="42"/>
      <c r="N29" s="42"/>
      <c r="O29" s="42">
        <f>G29+H29+I29+J29+K29+L29+M29+N29</f>
        <v>717.6</v>
      </c>
    </row>
    <row r="30" spans="1:15" ht="129" customHeight="1" x14ac:dyDescent="0.25">
      <c r="C30" s="3" t="s">
        <v>24</v>
      </c>
      <c r="D30" s="3" t="s">
        <v>47</v>
      </c>
      <c r="E30" s="71" t="s">
        <v>39</v>
      </c>
      <c r="F30" s="88"/>
      <c r="G30" s="19"/>
      <c r="H30" s="19"/>
      <c r="I30" s="19">
        <v>5.0999999999999996</v>
      </c>
      <c r="J30" s="19">
        <v>5.0999999999999996</v>
      </c>
      <c r="K30" s="19">
        <v>0.9</v>
      </c>
      <c r="L30" s="19">
        <v>0.9</v>
      </c>
      <c r="M30" s="42">
        <v>0.9</v>
      </c>
      <c r="N30" s="42"/>
      <c r="O30" s="42">
        <f>I30+J30+K30+L30+M30</f>
        <v>12.9</v>
      </c>
    </row>
    <row r="31" spans="1:15" ht="156.75" customHeight="1" x14ac:dyDescent="0.25">
      <c r="A31" s="102"/>
      <c r="B31" s="24"/>
      <c r="C31" s="77" t="s">
        <v>24</v>
      </c>
      <c r="D31" s="103" t="s">
        <v>58</v>
      </c>
      <c r="E31" s="71" t="s">
        <v>45</v>
      </c>
      <c r="F31" s="72"/>
      <c r="G31" s="105"/>
      <c r="H31" s="97"/>
      <c r="I31" s="97"/>
      <c r="J31" s="97">
        <v>256.10000000000002</v>
      </c>
      <c r="K31" s="97"/>
      <c r="L31" s="97"/>
      <c r="M31" s="97"/>
      <c r="N31" s="97"/>
      <c r="O31" s="100">
        <f t="shared" ref="O31:O32" si="4">J31+K31+L31+M31+N31</f>
        <v>256.10000000000002</v>
      </c>
    </row>
    <row r="32" spans="1:15" ht="53.25" hidden="1" customHeight="1" x14ac:dyDescent="0.25">
      <c r="A32" s="102"/>
      <c r="B32" s="24"/>
      <c r="C32" s="78"/>
      <c r="D32" s="104"/>
      <c r="E32" s="81"/>
      <c r="F32" s="82"/>
      <c r="G32" s="106"/>
      <c r="H32" s="98"/>
      <c r="I32" s="98"/>
      <c r="J32" s="98">
        <v>256.10000000000002</v>
      </c>
      <c r="K32" s="98"/>
      <c r="L32" s="98"/>
      <c r="M32" s="98"/>
      <c r="N32" s="98"/>
      <c r="O32" s="101">
        <f t="shared" si="4"/>
        <v>256.10000000000002</v>
      </c>
    </row>
    <row r="33" spans="3:15" ht="15" customHeight="1" x14ac:dyDescent="0.25">
      <c r="C33" s="77" t="s">
        <v>24</v>
      </c>
      <c r="D33" s="84" t="s">
        <v>49</v>
      </c>
      <c r="E33" s="71" t="s">
        <v>26</v>
      </c>
      <c r="F33" s="72"/>
      <c r="G33" s="89"/>
      <c r="H33" s="95"/>
      <c r="I33" s="96">
        <v>425.62099999999998</v>
      </c>
      <c r="J33" s="96"/>
      <c r="K33" s="95"/>
      <c r="L33" s="89"/>
      <c r="M33" s="89"/>
      <c r="N33" s="89"/>
      <c r="O33" s="94">
        <f>I33+J33+K33+L33+M33+N33</f>
        <v>425.62099999999998</v>
      </c>
    </row>
    <row r="34" spans="3:15" ht="15.75" customHeight="1" x14ac:dyDescent="0.25">
      <c r="C34" s="78"/>
      <c r="D34" s="85"/>
      <c r="E34" s="81"/>
      <c r="F34" s="82"/>
      <c r="G34" s="89"/>
      <c r="H34" s="95"/>
      <c r="I34" s="97"/>
      <c r="J34" s="97"/>
      <c r="K34" s="95"/>
      <c r="L34" s="89"/>
      <c r="M34" s="89"/>
      <c r="N34" s="89"/>
      <c r="O34" s="94">
        <f t="shared" ref="O34:O35" si="5">J34+K34+L34+M34+N34</f>
        <v>0</v>
      </c>
    </row>
    <row r="35" spans="3:15" ht="15.75" customHeight="1" x14ac:dyDescent="0.25">
      <c r="C35" s="78"/>
      <c r="D35" s="85"/>
      <c r="E35" s="81"/>
      <c r="F35" s="82"/>
      <c r="G35" s="89"/>
      <c r="H35" s="95"/>
      <c r="I35" s="98"/>
      <c r="J35" s="98"/>
      <c r="K35" s="95"/>
      <c r="L35" s="89"/>
      <c r="M35" s="89"/>
      <c r="N35" s="89"/>
      <c r="O35" s="94">
        <f t="shared" si="5"/>
        <v>0</v>
      </c>
    </row>
    <row r="36" spans="3:15" ht="84" customHeight="1" x14ac:dyDescent="0.25">
      <c r="C36" s="49" t="s">
        <v>24</v>
      </c>
      <c r="D36" s="48" t="s">
        <v>50</v>
      </c>
      <c r="E36" s="65" t="s">
        <v>59</v>
      </c>
      <c r="F36" s="65"/>
      <c r="G36" s="2"/>
      <c r="H36" s="20"/>
      <c r="I36" s="21"/>
      <c r="J36" s="54">
        <v>2.1</v>
      </c>
      <c r="K36" s="19">
        <v>11</v>
      </c>
      <c r="L36" s="5"/>
      <c r="M36" s="21"/>
      <c r="N36" s="21"/>
      <c r="O36" s="21">
        <f>G36+H36+I36+J36+K36+L36+M36+N36</f>
        <v>13.1</v>
      </c>
    </row>
    <row r="37" spans="3:15" ht="30.75" customHeight="1" x14ac:dyDescent="0.25">
      <c r="C37" s="77" t="s">
        <v>24</v>
      </c>
      <c r="D37" s="79" t="s">
        <v>52</v>
      </c>
      <c r="E37" s="71" t="s">
        <v>26</v>
      </c>
      <c r="F37" s="72"/>
      <c r="G37" s="64"/>
      <c r="H37" s="83"/>
      <c r="I37" s="86"/>
      <c r="J37" s="86">
        <v>1.08</v>
      </c>
      <c r="K37" s="86"/>
      <c r="L37" s="64"/>
      <c r="M37" s="64"/>
      <c r="N37" s="64"/>
      <c r="O37" s="94">
        <f t="shared" ref="O37:O42" si="6">I37+J37+K37+L37+M37+N37</f>
        <v>1.08</v>
      </c>
    </row>
    <row r="38" spans="3:15" ht="57" customHeight="1" x14ac:dyDescent="0.25">
      <c r="C38" s="78"/>
      <c r="D38" s="80"/>
      <c r="E38" s="81"/>
      <c r="F38" s="82"/>
      <c r="G38" s="64"/>
      <c r="H38" s="83"/>
      <c r="I38" s="87"/>
      <c r="J38" s="87">
        <v>1.08</v>
      </c>
      <c r="K38" s="87"/>
      <c r="L38" s="64"/>
      <c r="M38" s="64"/>
      <c r="N38" s="64"/>
      <c r="O38" s="94">
        <f t="shared" si="6"/>
        <v>1.08</v>
      </c>
    </row>
    <row r="39" spans="3:15" ht="97.5" customHeight="1" x14ac:dyDescent="0.25">
      <c r="C39" s="49" t="s">
        <v>24</v>
      </c>
      <c r="D39" s="48" t="s">
        <v>53</v>
      </c>
      <c r="E39" s="81" t="s">
        <v>26</v>
      </c>
      <c r="F39" s="82"/>
      <c r="G39" s="2"/>
      <c r="H39" s="63"/>
      <c r="I39" s="2"/>
      <c r="J39" s="53">
        <v>0.54</v>
      </c>
      <c r="K39" s="2"/>
      <c r="L39" s="62"/>
      <c r="M39" s="62"/>
      <c r="N39" s="62"/>
      <c r="O39" s="18">
        <f t="shared" si="6"/>
        <v>0.54</v>
      </c>
    </row>
    <row r="40" spans="3:15" ht="21.75" customHeight="1" x14ac:dyDescent="0.25">
      <c r="C40" s="75" t="s">
        <v>24</v>
      </c>
      <c r="D40" s="76" t="s">
        <v>54</v>
      </c>
      <c r="E40" s="65" t="s">
        <v>39</v>
      </c>
      <c r="F40" s="65"/>
      <c r="G40" s="64"/>
      <c r="H40" s="83"/>
      <c r="I40" s="64"/>
      <c r="J40" s="64">
        <v>15</v>
      </c>
      <c r="K40" s="64"/>
      <c r="L40" s="64"/>
      <c r="M40" s="64"/>
      <c r="N40" s="64"/>
      <c r="O40" s="99">
        <f t="shared" si="6"/>
        <v>15</v>
      </c>
    </row>
    <row r="41" spans="3:15" ht="36.75" customHeight="1" x14ac:dyDescent="0.25">
      <c r="C41" s="75"/>
      <c r="D41" s="76"/>
      <c r="E41" s="65"/>
      <c r="F41" s="65"/>
      <c r="G41" s="64"/>
      <c r="H41" s="83"/>
      <c r="I41" s="64"/>
      <c r="J41" s="64"/>
      <c r="K41" s="64"/>
      <c r="L41" s="64"/>
      <c r="M41" s="64"/>
      <c r="N41" s="64"/>
      <c r="O41" s="99">
        <f t="shared" si="6"/>
        <v>0</v>
      </c>
    </row>
    <row r="42" spans="3:15" ht="34.5" customHeight="1" x14ac:dyDescent="0.25">
      <c r="C42" s="49" t="s">
        <v>24</v>
      </c>
      <c r="D42" s="7" t="s">
        <v>55</v>
      </c>
      <c r="E42" s="65" t="s">
        <v>39</v>
      </c>
      <c r="F42" s="65"/>
      <c r="G42" s="2"/>
      <c r="H42" s="2"/>
      <c r="I42" s="2"/>
      <c r="J42" s="2"/>
      <c r="K42" s="13"/>
      <c r="L42" s="2">
        <v>104.9</v>
      </c>
      <c r="M42" s="2"/>
      <c r="N42" s="2"/>
      <c r="O42" s="2">
        <f t="shared" si="6"/>
        <v>104.9</v>
      </c>
    </row>
  </sheetData>
  <mergeCells count="94">
    <mergeCell ref="N12:N14"/>
    <mergeCell ref="O12:O14"/>
    <mergeCell ref="C15:C16"/>
    <mergeCell ref="D15:D16"/>
    <mergeCell ref="G15:G16"/>
    <mergeCell ref="C11:C14"/>
    <mergeCell ref="D11:D14"/>
    <mergeCell ref="G11:O11"/>
    <mergeCell ref="G12:G14"/>
    <mergeCell ref="H12:H14"/>
    <mergeCell ref="I12:I14"/>
    <mergeCell ref="J12:J14"/>
    <mergeCell ref="O23:O24"/>
    <mergeCell ref="N15:N16"/>
    <mergeCell ref="O15:O16"/>
    <mergeCell ref="H15:H16"/>
    <mergeCell ref="I15:I16"/>
    <mergeCell ref="J15:J16"/>
    <mergeCell ref="K15:K16"/>
    <mergeCell ref="L15:L16"/>
    <mergeCell ref="M15:M16"/>
    <mergeCell ref="L23:L24"/>
    <mergeCell ref="A31:A32"/>
    <mergeCell ref="C31:C32"/>
    <mergeCell ref="D31:D32"/>
    <mergeCell ref="G31:G32"/>
    <mergeCell ref="E31:F32"/>
    <mergeCell ref="O31:O32"/>
    <mergeCell ref="H31:H32"/>
    <mergeCell ref="I31:I32"/>
    <mergeCell ref="J31:J32"/>
    <mergeCell ref="K31:K32"/>
    <mergeCell ref="L31:L32"/>
    <mergeCell ref="M31:M32"/>
    <mergeCell ref="N31:N32"/>
    <mergeCell ref="K40:K41"/>
    <mergeCell ref="L40:L41"/>
    <mergeCell ref="M40:M41"/>
    <mergeCell ref="N40:N41"/>
    <mergeCell ref="O40:O41"/>
    <mergeCell ref="J37:J38"/>
    <mergeCell ref="K37:K38"/>
    <mergeCell ref="H37:H38"/>
    <mergeCell ref="N33:N35"/>
    <mergeCell ref="O33:O35"/>
    <mergeCell ref="O37:O38"/>
    <mergeCell ref="L37:L38"/>
    <mergeCell ref="M37:M38"/>
    <mergeCell ref="N37:N38"/>
    <mergeCell ref="L33:L35"/>
    <mergeCell ref="K33:K35"/>
    <mergeCell ref="M33:M35"/>
    <mergeCell ref="H33:H35"/>
    <mergeCell ref="I33:I35"/>
    <mergeCell ref="J33:J35"/>
    <mergeCell ref="E28:F28"/>
    <mergeCell ref="E30:F30"/>
    <mergeCell ref="E33:F35"/>
    <mergeCell ref="K23:K24"/>
    <mergeCell ref="D7:M7"/>
    <mergeCell ref="E11:F14"/>
    <mergeCell ref="E15:F16"/>
    <mergeCell ref="E18:F18"/>
    <mergeCell ref="C19:F19"/>
    <mergeCell ref="K12:K14"/>
    <mergeCell ref="L12:L14"/>
    <mergeCell ref="M12:M14"/>
    <mergeCell ref="C33:C35"/>
    <mergeCell ref="G33:G35"/>
    <mergeCell ref="E40:F41"/>
    <mergeCell ref="G40:G41"/>
    <mergeCell ref="H40:H41"/>
    <mergeCell ref="D33:D35"/>
    <mergeCell ref="I40:I41"/>
    <mergeCell ref="E37:F38"/>
    <mergeCell ref="E36:F36"/>
    <mergeCell ref="G37:G38"/>
    <mergeCell ref="I37:I38"/>
    <mergeCell ref="J40:J41"/>
    <mergeCell ref="E42:F42"/>
    <mergeCell ref="C17:F17"/>
    <mergeCell ref="E29:F29"/>
    <mergeCell ref="E21:F21"/>
    <mergeCell ref="E22:F22"/>
    <mergeCell ref="E24:F24"/>
    <mergeCell ref="E25:F25"/>
    <mergeCell ref="E26:F26"/>
    <mergeCell ref="E27:F27"/>
    <mergeCell ref="E20:F20"/>
    <mergeCell ref="C40:C41"/>
    <mergeCell ref="D40:D41"/>
    <mergeCell ref="C37:C38"/>
    <mergeCell ref="D37:D38"/>
    <mergeCell ref="E39:F39"/>
  </mergeCells>
  <pageMargins left="0.3" right="0.2" top="0.75" bottom="0.2" header="0.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R141"/>
  <sheetViews>
    <sheetView topLeftCell="B1" zoomScaleNormal="100" workbookViewId="0">
      <selection activeCell="K10" sqref="K10"/>
    </sheetView>
  </sheetViews>
  <sheetFormatPr defaultRowHeight="15" x14ac:dyDescent="0.25"/>
  <cols>
    <col min="1" max="1" width="5" hidden="1" customWidth="1"/>
    <col min="2" max="2" width="5" customWidth="1"/>
    <col min="4" max="4" width="19.85546875" customWidth="1"/>
    <col min="10" max="10" width="8.42578125" customWidth="1"/>
    <col min="11" max="11" width="10.140625" customWidth="1"/>
    <col min="13" max="13" width="9.140625" customWidth="1"/>
    <col min="14" max="14" width="8" customWidth="1"/>
    <col min="15" max="15" width="9.7109375" customWidth="1"/>
    <col min="16" max="16" width="11.140625" customWidth="1"/>
    <col min="18" max="18" width="14.42578125" customWidth="1"/>
  </cols>
  <sheetData>
    <row r="1" spans="3:18" x14ac:dyDescent="0.25">
      <c r="M1" s="169" t="s">
        <v>67</v>
      </c>
      <c r="N1" s="169"/>
      <c r="O1" s="169"/>
    </row>
    <row r="2" spans="3:18" x14ac:dyDescent="0.25">
      <c r="I2" s="8"/>
      <c r="M2" s="169" t="s">
        <v>62</v>
      </c>
      <c r="N2" s="169"/>
      <c r="O2" s="169"/>
    </row>
    <row r="3" spans="3:18" x14ac:dyDescent="0.25">
      <c r="I3" s="8"/>
      <c r="M3" s="169" t="s">
        <v>63</v>
      </c>
      <c r="N3" s="169"/>
      <c r="O3" s="169"/>
    </row>
    <row r="4" spans="3:18" x14ac:dyDescent="0.25">
      <c r="I4" s="8"/>
      <c r="M4" s="169" t="s">
        <v>64</v>
      </c>
      <c r="N4" s="169"/>
      <c r="O4" s="169"/>
    </row>
    <row r="5" spans="3:18" x14ac:dyDescent="0.25">
      <c r="I5" s="8" t="s">
        <v>66</v>
      </c>
      <c r="M5" s="169" t="s">
        <v>65</v>
      </c>
      <c r="N5" s="169"/>
      <c r="O5" s="169"/>
    </row>
    <row r="6" spans="3:18" hidden="1" x14ac:dyDescent="0.25"/>
    <row r="7" spans="3:18" x14ac:dyDescent="0.25">
      <c r="F7" s="167" t="s">
        <v>34</v>
      </c>
      <c r="G7" s="167"/>
      <c r="H7" s="167"/>
      <c r="I7" s="167"/>
      <c r="J7" s="167"/>
      <c r="K7" s="167"/>
    </row>
    <row r="8" spans="3:18" x14ac:dyDescent="0.25">
      <c r="E8" s="168" t="s">
        <v>35</v>
      </c>
      <c r="F8" s="168"/>
      <c r="G8" s="168"/>
      <c r="H8" s="168"/>
      <c r="I8" s="168"/>
      <c r="J8" s="168"/>
      <c r="K8" s="168"/>
      <c r="L8" s="168"/>
    </row>
    <row r="9" spans="3:18" x14ac:dyDescent="0.25">
      <c r="H9" s="9" t="s">
        <v>36</v>
      </c>
    </row>
    <row r="10" spans="3:18" x14ac:dyDescent="0.25">
      <c r="H10" s="9" t="s">
        <v>37</v>
      </c>
    </row>
    <row r="12" spans="3:18" ht="53.25" customHeight="1" x14ac:dyDescent="0.25">
      <c r="C12" s="75" t="s">
        <v>0</v>
      </c>
      <c r="D12" s="65" t="s">
        <v>1</v>
      </c>
      <c r="E12" s="65" t="s">
        <v>2</v>
      </c>
      <c r="F12" s="3" t="s">
        <v>3</v>
      </c>
      <c r="G12" s="111" t="s">
        <v>5</v>
      </c>
      <c r="H12" s="111"/>
      <c r="I12" s="111"/>
      <c r="J12" s="111"/>
      <c r="K12" s="111"/>
      <c r="L12" s="111"/>
      <c r="M12" s="111"/>
      <c r="N12" s="111"/>
      <c r="O12" s="111"/>
    </row>
    <row r="13" spans="3:18" ht="24" x14ac:dyDescent="0.25">
      <c r="C13" s="75"/>
      <c r="D13" s="65"/>
      <c r="E13" s="65"/>
      <c r="F13" s="3" t="s">
        <v>4</v>
      </c>
      <c r="G13" s="75" t="s">
        <v>6</v>
      </c>
      <c r="H13" s="75" t="s">
        <v>7</v>
      </c>
      <c r="I13" s="75" t="s">
        <v>8</v>
      </c>
      <c r="J13" s="75" t="s">
        <v>9</v>
      </c>
      <c r="K13" s="75" t="s">
        <v>10</v>
      </c>
      <c r="L13" s="75" t="s">
        <v>11</v>
      </c>
      <c r="M13" s="93" t="s">
        <v>12</v>
      </c>
      <c r="N13" s="65" t="s">
        <v>13</v>
      </c>
      <c r="O13" s="65" t="s">
        <v>14</v>
      </c>
    </row>
    <row r="14" spans="3:18" x14ac:dyDescent="0.25">
      <c r="C14" s="75"/>
      <c r="D14" s="65"/>
      <c r="E14" s="65"/>
      <c r="F14" s="4"/>
      <c r="G14" s="75"/>
      <c r="H14" s="75"/>
      <c r="I14" s="75"/>
      <c r="J14" s="75"/>
      <c r="K14" s="75"/>
      <c r="L14" s="75"/>
      <c r="M14" s="93"/>
      <c r="N14" s="65"/>
      <c r="O14" s="65"/>
    </row>
    <row r="15" spans="3:18" x14ac:dyDescent="0.25">
      <c r="C15" s="75"/>
      <c r="D15" s="65"/>
      <c r="E15" s="65"/>
      <c r="F15" s="4"/>
      <c r="G15" s="75"/>
      <c r="H15" s="75"/>
      <c r="I15" s="75"/>
      <c r="J15" s="75"/>
      <c r="K15" s="75"/>
      <c r="L15" s="75"/>
      <c r="M15" s="93"/>
      <c r="N15" s="65"/>
      <c r="O15" s="65"/>
    </row>
    <row r="16" spans="3:18" ht="21" customHeight="1" x14ac:dyDescent="0.25">
      <c r="C16" s="77" t="s">
        <v>15</v>
      </c>
      <c r="D16" s="65" t="s">
        <v>16</v>
      </c>
      <c r="E16" s="65" t="s">
        <v>17</v>
      </c>
      <c r="F16" s="114" t="s">
        <v>18</v>
      </c>
      <c r="G16" s="165">
        <v>44538.495000000003</v>
      </c>
      <c r="H16" s="165">
        <v>43643.1</v>
      </c>
      <c r="I16" s="166">
        <v>48353.955000000002</v>
      </c>
      <c r="J16" s="166">
        <f>J18+J19+J20+J21</f>
        <v>66546.829999999987</v>
      </c>
      <c r="K16" s="165">
        <f>K18+K19+K20+K21</f>
        <v>62966.67</v>
      </c>
      <c r="L16" s="165">
        <f>L18+L19+L20+L21</f>
        <v>64055.7</v>
      </c>
      <c r="M16" s="165">
        <f t="shared" ref="M16" si="0">M18+M19+M20+M21</f>
        <v>53988.9</v>
      </c>
      <c r="N16" s="166"/>
      <c r="O16" s="166">
        <f>G16+H16+I16+J16+K16+L16+M16</f>
        <v>384093.65</v>
      </c>
      <c r="P16" s="47"/>
      <c r="R16" s="47"/>
    </row>
    <row r="17" spans="3:18" x14ac:dyDescent="0.25">
      <c r="C17" s="78"/>
      <c r="D17" s="65"/>
      <c r="E17" s="65"/>
      <c r="F17" s="114"/>
      <c r="G17" s="165"/>
      <c r="H17" s="165"/>
      <c r="I17" s="166"/>
      <c r="J17" s="166"/>
      <c r="K17" s="165"/>
      <c r="L17" s="165"/>
      <c r="M17" s="165"/>
      <c r="N17" s="166"/>
      <c r="O17" s="166"/>
    </row>
    <row r="18" spans="3:18" ht="24" x14ac:dyDescent="0.25">
      <c r="C18" s="78"/>
      <c r="D18" s="65"/>
      <c r="E18" s="65"/>
      <c r="F18" s="1" t="s">
        <v>19</v>
      </c>
      <c r="G18" s="55">
        <v>2976.4</v>
      </c>
      <c r="H18" s="55">
        <v>13.5</v>
      </c>
      <c r="I18" s="56">
        <v>96.07</v>
      </c>
      <c r="J18" s="55">
        <f>J25+J32+J38+J43+J84+J104+J90+J110+J117+J138</f>
        <v>5125.47228</v>
      </c>
      <c r="K18" s="55">
        <f>K25+K32+K38+K43+K84+K104</f>
        <v>1085.9000000000001</v>
      </c>
      <c r="L18" s="55">
        <f>L25+L32+L38+L43+L84+L104+L90+L110+L117+L138</f>
        <v>10472.199999999999</v>
      </c>
      <c r="M18" s="57">
        <f>M25+M32+M38+M43+M84+M104+M90+M110+M117+M138</f>
        <v>84.6</v>
      </c>
      <c r="N18" s="56"/>
      <c r="O18" s="56">
        <f>G18+H18+I18+J18+K18+L18+M18</f>
        <v>19854.142279999996</v>
      </c>
    </row>
    <row r="19" spans="3:18" ht="24" x14ac:dyDescent="0.25">
      <c r="C19" s="78"/>
      <c r="D19" s="65"/>
      <c r="E19" s="65"/>
      <c r="F19" s="1" t="s">
        <v>20</v>
      </c>
      <c r="G19" s="26">
        <v>18687.099999999999</v>
      </c>
      <c r="H19" s="26">
        <v>16195.7</v>
      </c>
      <c r="I19" s="27">
        <v>22438.964</v>
      </c>
      <c r="J19" s="27">
        <f>J26+J33+J39+J44+J48+J56+J60+J64+J68+J73+J77+J86+J92+J105+J112+J119+J126+J140</f>
        <v>20720.827719999994</v>
      </c>
      <c r="K19" s="26">
        <f>K26+K33+K39+K44+K48+K56+K60+K64+K68+K73+K77+K86+K92+K105+K112+K119+K126+K140</f>
        <v>22481.999999999996</v>
      </c>
      <c r="L19" s="26">
        <f>L26+L33+L39+L44+L48+L56+L60+L64+L68+L73+L77+L86+L92+L105+L112+L119+L126+L140</f>
        <v>21031</v>
      </c>
      <c r="M19" s="28">
        <f>M26+M33+M39+M44+M48+M56+M60+M64+M68+M73+M77+M86+M92+M105+M112+M119+M126+M140</f>
        <v>21189.300000000003</v>
      </c>
      <c r="N19" s="27"/>
      <c r="O19" s="27">
        <f>G19+H19+I19+J19+K19+L19+M19</f>
        <v>142744.89172000001</v>
      </c>
      <c r="R19" s="47"/>
    </row>
    <row r="20" spans="3:18" ht="24" x14ac:dyDescent="0.25">
      <c r="C20" s="78"/>
      <c r="D20" s="65"/>
      <c r="E20" s="65"/>
      <c r="F20" s="1" t="s">
        <v>21</v>
      </c>
      <c r="G20" s="29">
        <v>22874.994999999999</v>
      </c>
      <c r="H20" s="29">
        <v>27433.9</v>
      </c>
      <c r="I20" s="30">
        <v>25818.920999999998</v>
      </c>
      <c r="J20" s="30">
        <f>J28+J34+J40+J45+J49+J57+J61+J65+J70+J74+J78+J87+J93+J106+J100+J113+J120+J127+J141</f>
        <v>30348.469999999998</v>
      </c>
      <c r="K20" s="29">
        <f>K28+K34+K40+K45+K49+K57+K61+K65+K70+K74+K78+K87+K93+K106+K100+K113+K120+K127+K141</f>
        <v>35737.050000000003</v>
      </c>
      <c r="L20" s="29">
        <f>L28+L34+L40+L45+L49+L57+L61+L65+L70+L74+L78+L87+L93+L106+L100+L113+L120+L127+L141</f>
        <v>31552.5</v>
      </c>
      <c r="M20" s="31">
        <f>M28+M34+M40+M45+M49+M57+M61+M65+M70+M74+M78+M87+M93+M106+M100+M113+M120+M127+M141</f>
        <v>31715</v>
      </c>
      <c r="N20" s="30"/>
      <c r="O20" s="30">
        <f>G20+H20+I20+J20+K20+L20+M20</f>
        <v>205480.83600000001</v>
      </c>
      <c r="P20" s="47"/>
    </row>
    <row r="21" spans="3:18" x14ac:dyDescent="0.25">
      <c r="C21" s="78"/>
      <c r="D21" s="65"/>
      <c r="E21" s="65"/>
      <c r="F21" s="114"/>
      <c r="G21" s="119"/>
      <c r="H21" s="119"/>
      <c r="I21" s="120"/>
      <c r="J21" s="120">
        <f>J30</f>
        <v>10352.06</v>
      </c>
      <c r="K21" s="119">
        <f>K30</f>
        <v>3661.7200000000003</v>
      </c>
      <c r="L21" s="119">
        <f>L30</f>
        <v>1000</v>
      </c>
      <c r="M21" s="158">
        <f>M30</f>
        <v>1000</v>
      </c>
      <c r="N21" s="120"/>
      <c r="O21" s="120">
        <f>J21+K21+L21+M21+N21</f>
        <v>16013.779999999999</v>
      </c>
    </row>
    <row r="22" spans="3:18" ht="9" customHeight="1" x14ac:dyDescent="0.25">
      <c r="C22" s="112"/>
      <c r="D22" s="65"/>
      <c r="E22" s="65"/>
      <c r="F22" s="114"/>
      <c r="G22" s="119"/>
      <c r="H22" s="119"/>
      <c r="I22" s="120"/>
      <c r="J22" s="120"/>
      <c r="K22" s="119"/>
      <c r="L22" s="119"/>
      <c r="M22" s="158"/>
      <c r="N22" s="120"/>
      <c r="O22" s="120"/>
    </row>
    <row r="23" spans="3:18" ht="24" customHeight="1" x14ac:dyDescent="0.25">
      <c r="C23" s="77" t="s">
        <v>33</v>
      </c>
      <c r="D23" s="77" t="s">
        <v>32</v>
      </c>
      <c r="E23" s="84" t="s">
        <v>31</v>
      </c>
      <c r="F23" s="114" t="s">
        <v>18</v>
      </c>
      <c r="G23" s="159">
        <f t="shared" ref="G23:J23" si="1">G25+G26+G28+G30</f>
        <v>22133.200000000001</v>
      </c>
      <c r="H23" s="159">
        <f t="shared" si="1"/>
        <v>22784.6</v>
      </c>
      <c r="I23" s="164">
        <f t="shared" si="1"/>
        <v>24116.635999999999</v>
      </c>
      <c r="J23" s="164">
        <f t="shared" si="1"/>
        <v>36303.329999999994</v>
      </c>
      <c r="K23" s="164">
        <f>K25+K26+K28+K30</f>
        <v>32854.870000000003</v>
      </c>
      <c r="L23" s="159">
        <f t="shared" ref="L23:M23" si="2">L25+L26+L28+L30</f>
        <v>27845.1</v>
      </c>
      <c r="M23" s="163">
        <f t="shared" si="2"/>
        <v>27863.1</v>
      </c>
      <c r="N23" s="164"/>
      <c r="O23" s="164">
        <f>G23+H23+I23+J23+K23+L23+M23+N23</f>
        <v>193900.83600000001</v>
      </c>
    </row>
    <row r="24" spans="3:18" ht="12" customHeight="1" x14ac:dyDescent="0.25">
      <c r="C24" s="78"/>
      <c r="D24" s="78"/>
      <c r="E24" s="85"/>
      <c r="F24" s="114"/>
      <c r="G24" s="159"/>
      <c r="H24" s="159"/>
      <c r="I24" s="164"/>
      <c r="J24" s="164"/>
      <c r="K24" s="164"/>
      <c r="L24" s="159"/>
      <c r="M24" s="163"/>
      <c r="N24" s="164"/>
      <c r="O24" s="164"/>
    </row>
    <row r="25" spans="3:18" ht="24" x14ac:dyDescent="0.25">
      <c r="C25" s="78"/>
      <c r="D25" s="78"/>
      <c r="E25" s="85"/>
      <c r="F25" s="1" t="s">
        <v>19</v>
      </c>
      <c r="G25" s="26"/>
      <c r="H25" s="26"/>
      <c r="I25" s="26"/>
      <c r="J25" s="26"/>
      <c r="K25" s="26"/>
      <c r="L25" s="26"/>
      <c r="M25" s="32"/>
      <c r="N25" s="21"/>
      <c r="O25" s="27"/>
    </row>
    <row r="26" spans="3:18" x14ac:dyDescent="0.25">
      <c r="C26" s="78"/>
      <c r="D26" s="78"/>
      <c r="E26" s="85"/>
      <c r="F26" s="114" t="s">
        <v>20</v>
      </c>
      <c r="G26" s="119">
        <v>9485.5</v>
      </c>
      <c r="H26" s="119">
        <v>8446</v>
      </c>
      <c r="I26" s="120">
        <v>10944.736000000001</v>
      </c>
      <c r="J26" s="120">
        <v>10364.299999999999</v>
      </c>
      <c r="K26" s="119">
        <f>9079.9+1880</f>
        <v>10959.9</v>
      </c>
      <c r="L26" s="119">
        <v>11066.7</v>
      </c>
      <c r="M26" s="158">
        <v>11166.7</v>
      </c>
      <c r="N26" s="119"/>
      <c r="O26" s="119">
        <f>G26+H26+I26+J26+K26+L26+M26+N26</f>
        <v>72433.835999999996</v>
      </c>
    </row>
    <row r="27" spans="3:18" x14ac:dyDescent="0.25">
      <c r="C27" s="78"/>
      <c r="D27" s="78"/>
      <c r="E27" s="85"/>
      <c r="F27" s="114"/>
      <c r="G27" s="119"/>
      <c r="H27" s="119"/>
      <c r="I27" s="120"/>
      <c r="J27" s="120"/>
      <c r="K27" s="119"/>
      <c r="L27" s="119"/>
      <c r="M27" s="158"/>
      <c r="N27" s="119"/>
      <c r="O27" s="119">
        <f t="shared" ref="O27:O29" si="3">G27+H27+I27+J27+K27+L27+M27+N27</f>
        <v>0</v>
      </c>
    </row>
    <row r="28" spans="3:18" x14ac:dyDescent="0.25">
      <c r="C28" s="78"/>
      <c r="D28" s="78"/>
      <c r="E28" s="85"/>
      <c r="F28" s="103" t="s">
        <v>21</v>
      </c>
      <c r="G28" s="135">
        <v>12647.7</v>
      </c>
      <c r="H28" s="135">
        <v>14338.6</v>
      </c>
      <c r="I28" s="161">
        <v>13171.9</v>
      </c>
      <c r="J28" s="161">
        <v>15586.97</v>
      </c>
      <c r="K28" s="135">
        <f>17507.2+556.05+170</f>
        <v>18233.25</v>
      </c>
      <c r="L28" s="135">
        <v>15778.4</v>
      </c>
      <c r="M28" s="160">
        <v>15696.4</v>
      </c>
      <c r="N28" s="135"/>
      <c r="O28" s="135">
        <f>G28+H28+I28+J28+K28+L28+M28+N28</f>
        <v>105453.22</v>
      </c>
    </row>
    <row r="29" spans="3:18" ht="18" customHeight="1" x14ac:dyDescent="0.25">
      <c r="C29" s="112"/>
      <c r="D29" s="112"/>
      <c r="E29" s="113"/>
      <c r="F29" s="104"/>
      <c r="G29" s="135"/>
      <c r="H29" s="135"/>
      <c r="I29" s="161"/>
      <c r="J29" s="161"/>
      <c r="K29" s="135"/>
      <c r="L29" s="135"/>
      <c r="M29" s="160"/>
      <c r="N29" s="135"/>
      <c r="O29" s="135">
        <f t="shared" si="3"/>
        <v>0</v>
      </c>
    </row>
    <row r="30" spans="3:18" ht="36" x14ac:dyDescent="0.25">
      <c r="C30" s="5"/>
      <c r="D30" s="5"/>
      <c r="E30" s="5"/>
      <c r="F30" s="1" t="s">
        <v>23</v>
      </c>
      <c r="G30" s="29"/>
      <c r="H30" s="29"/>
      <c r="I30" s="30"/>
      <c r="J30" s="30">
        <v>10352.06</v>
      </c>
      <c r="K30" s="29">
        <f>1000+1421.72+1240</f>
        <v>3661.7200000000003</v>
      </c>
      <c r="L30" s="29">
        <v>1000</v>
      </c>
      <c r="M30" s="31">
        <v>1000</v>
      </c>
      <c r="N30" s="30"/>
      <c r="O30" s="30">
        <f>G30+H30+I30+J30+K30+L30+M30+N30</f>
        <v>16013.779999999999</v>
      </c>
    </row>
    <row r="31" spans="3:18" x14ac:dyDescent="0.25">
      <c r="C31" s="75" t="s">
        <v>24</v>
      </c>
      <c r="D31" s="75" t="s">
        <v>25</v>
      </c>
      <c r="E31" s="65" t="s">
        <v>26</v>
      </c>
      <c r="F31" s="1" t="s">
        <v>18</v>
      </c>
      <c r="G31" s="33">
        <f t="shared" ref="G31:J31" si="4">G32+G33+G34</f>
        <v>11009</v>
      </c>
      <c r="H31" s="33">
        <f t="shared" si="4"/>
        <v>11845</v>
      </c>
      <c r="I31" s="34">
        <f t="shared" si="4"/>
        <v>12488.155999999999</v>
      </c>
      <c r="J31" s="34">
        <f t="shared" si="4"/>
        <v>13883.302</v>
      </c>
      <c r="K31" s="33">
        <f>K32+K33+K34</f>
        <v>16257</v>
      </c>
      <c r="L31" s="34">
        <f t="shared" ref="L31:M31" si="5">L32+L33+L34</f>
        <v>14228.1</v>
      </c>
      <c r="M31" s="35">
        <f t="shared" si="5"/>
        <v>14592.8</v>
      </c>
      <c r="N31" s="34"/>
      <c r="O31" s="34">
        <f>G31+H31+I31+J31+K31+L31+M31+N31</f>
        <v>94303.358000000007</v>
      </c>
    </row>
    <row r="32" spans="3:18" ht="24" x14ac:dyDescent="0.25">
      <c r="C32" s="75"/>
      <c r="D32" s="75"/>
      <c r="E32" s="65"/>
      <c r="F32" s="1" t="s">
        <v>19</v>
      </c>
      <c r="G32" s="26"/>
      <c r="H32" s="26"/>
      <c r="I32" s="26"/>
      <c r="J32" s="26"/>
      <c r="K32" s="26"/>
      <c r="L32" s="26"/>
      <c r="M32" s="28"/>
      <c r="N32" s="27"/>
      <c r="O32" s="27"/>
    </row>
    <row r="33" spans="3:15" ht="24" x14ac:dyDescent="0.25">
      <c r="C33" s="75"/>
      <c r="D33" s="75"/>
      <c r="E33" s="65"/>
      <c r="F33" s="1" t="s">
        <v>20</v>
      </c>
      <c r="G33" s="26">
        <v>4639.2</v>
      </c>
      <c r="H33" s="26">
        <v>3697.8</v>
      </c>
      <c r="I33" s="27">
        <v>5861.2560000000003</v>
      </c>
      <c r="J33" s="27">
        <v>5517.4219999999996</v>
      </c>
      <c r="K33" s="26">
        <f>4773.6+1179</f>
        <v>5952.6</v>
      </c>
      <c r="L33" s="26">
        <v>5042.8999999999996</v>
      </c>
      <c r="M33" s="28">
        <v>5086.2</v>
      </c>
      <c r="N33" s="27"/>
      <c r="O33" s="27">
        <f t="shared" ref="O33:O80" si="6">G33+H33+I33+J33+K33+L33+M33+N33</f>
        <v>35797.377999999997</v>
      </c>
    </row>
    <row r="34" spans="3:15" x14ac:dyDescent="0.25">
      <c r="C34" s="75"/>
      <c r="D34" s="75"/>
      <c r="E34" s="65"/>
      <c r="F34" s="114" t="s">
        <v>21</v>
      </c>
      <c r="G34" s="135">
        <v>6369.8</v>
      </c>
      <c r="H34" s="135">
        <v>8147.2</v>
      </c>
      <c r="I34" s="161">
        <v>6626.9</v>
      </c>
      <c r="J34" s="161">
        <v>8365.8799999999992</v>
      </c>
      <c r="K34" s="135">
        <f>9570.1+734.3</f>
        <v>10304.4</v>
      </c>
      <c r="L34" s="135">
        <v>9185.2000000000007</v>
      </c>
      <c r="M34" s="160">
        <v>9506.6</v>
      </c>
      <c r="N34" s="135"/>
      <c r="O34" s="135">
        <f t="shared" si="6"/>
        <v>58505.98</v>
      </c>
    </row>
    <row r="35" spans="3:15" x14ac:dyDescent="0.25">
      <c r="C35" s="75"/>
      <c r="D35" s="75"/>
      <c r="E35" s="65"/>
      <c r="F35" s="114"/>
      <c r="G35" s="135"/>
      <c r="H35" s="135"/>
      <c r="I35" s="161"/>
      <c r="J35" s="161"/>
      <c r="K35" s="135"/>
      <c r="L35" s="135"/>
      <c r="M35" s="160"/>
      <c r="N35" s="135"/>
      <c r="O35" s="135">
        <f t="shared" si="6"/>
        <v>0</v>
      </c>
    </row>
    <row r="36" spans="3:15" x14ac:dyDescent="0.25">
      <c r="C36" s="75"/>
      <c r="D36" s="65" t="s">
        <v>27</v>
      </c>
      <c r="E36" s="65" t="s">
        <v>28</v>
      </c>
      <c r="F36" s="114" t="s">
        <v>18</v>
      </c>
      <c r="G36" s="159">
        <f t="shared" ref="G36:J36" si="7">G38+G39+G40</f>
        <v>1840.3000000000002</v>
      </c>
      <c r="H36" s="159">
        <f t="shared" si="7"/>
        <v>1947</v>
      </c>
      <c r="I36" s="164">
        <f t="shared" si="7"/>
        <v>2295.5079999999998</v>
      </c>
      <c r="J36" s="164">
        <f t="shared" si="7"/>
        <v>2665.3779999999997</v>
      </c>
      <c r="K36" s="159">
        <f>K38+K39+K40</f>
        <v>2848</v>
      </c>
      <c r="L36" s="159">
        <f t="shared" ref="L36:M36" si="8">L38+L39+L40</f>
        <v>2603.4</v>
      </c>
      <c r="M36" s="163">
        <f t="shared" si="8"/>
        <v>2628.5</v>
      </c>
      <c r="N36" s="159"/>
      <c r="O36" s="159">
        <f>G36+H36+I36+J36+K36+L36+M36+N36</f>
        <v>16828.085999999999</v>
      </c>
    </row>
    <row r="37" spans="3:15" x14ac:dyDescent="0.25">
      <c r="C37" s="75"/>
      <c r="D37" s="65"/>
      <c r="E37" s="65"/>
      <c r="F37" s="114"/>
      <c r="G37" s="159"/>
      <c r="H37" s="159"/>
      <c r="I37" s="164"/>
      <c r="J37" s="164"/>
      <c r="K37" s="159"/>
      <c r="L37" s="159"/>
      <c r="M37" s="163"/>
      <c r="N37" s="159"/>
      <c r="O37" s="159">
        <f t="shared" si="6"/>
        <v>0</v>
      </c>
    </row>
    <row r="38" spans="3:15" ht="24" x14ac:dyDescent="0.25">
      <c r="C38" s="75"/>
      <c r="D38" s="65"/>
      <c r="E38" s="65"/>
      <c r="F38" s="1" t="s">
        <v>19</v>
      </c>
      <c r="G38" s="26"/>
      <c r="H38" s="26"/>
      <c r="I38" s="26"/>
      <c r="J38" s="26"/>
      <c r="K38" s="26"/>
      <c r="L38" s="26"/>
      <c r="M38" s="28"/>
      <c r="N38" s="27"/>
      <c r="O38" s="27"/>
    </row>
    <row r="39" spans="3:15" ht="24" x14ac:dyDescent="0.25">
      <c r="C39" s="75"/>
      <c r="D39" s="65"/>
      <c r="E39" s="65"/>
      <c r="F39" s="1" t="s">
        <v>20</v>
      </c>
      <c r="G39" s="26">
        <v>580.6</v>
      </c>
      <c r="H39" s="26">
        <v>441.7</v>
      </c>
      <c r="I39" s="27">
        <v>508.90800000000002</v>
      </c>
      <c r="J39" s="27">
        <v>602.678</v>
      </c>
      <c r="K39" s="26">
        <f>581.4+144.7</f>
        <v>726.09999999999991</v>
      </c>
      <c r="L39" s="26">
        <v>631.4</v>
      </c>
      <c r="M39" s="28">
        <v>631.4</v>
      </c>
      <c r="N39" s="27"/>
      <c r="O39" s="27">
        <f t="shared" si="6"/>
        <v>4122.7860000000001</v>
      </c>
    </row>
    <row r="40" spans="3:15" x14ac:dyDescent="0.25">
      <c r="C40" s="75"/>
      <c r="D40" s="65"/>
      <c r="E40" s="65"/>
      <c r="F40" s="114" t="s">
        <v>21</v>
      </c>
      <c r="G40" s="135">
        <v>1259.7</v>
      </c>
      <c r="H40" s="135">
        <v>1505.3</v>
      </c>
      <c r="I40" s="161">
        <v>1786.6</v>
      </c>
      <c r="J40" s="161">
        <v>2062.6999999999998</v>
      </c>
      <c r="K40" s="135">
        <f>1974.6+317.3-170</f>
        <v>2121.9</v>
      </c>
      <c r="L40" s="135">
        <v>1972</v>
      </c>
      <c r="M40" s="160">
        <v>1997.1</v>
      </c>
      <c r="N40" s="119"/>
      <c r="O40" s="119">
        <f t="shared" si="6"/>
        <v>12705.300000000001</v>
      </c>
    </row>
    <row r="41" spans="3:15" x14ac:dyDescent="0.25">
      <c r="C41" s="75"/>
      <c r="D41" s="65"/>
      <c r="E41" s="65"/>
      <c r="F41" s="114"/>
      <c r="G41" s="135"/>
      <c r="H41" s="135"/>
      <c r="I41" s="161"/>
      <c r="J41" s="161"/>
      <c r="K41" s="135"/>
      <c r="L41" s="135"/>
      <c r="M41" s="160"/>
      <c r="N41" s="119"/>
      <c r="O41" s="119">
        <f t="shared" si="6"/>
        <v>0</v>
      </c>
    </row>
    <row r="42" spans="3:15" x14ac:dyDescent="0.25">
      <c r="C42" s="75" t="s">
        <v>24</v>
      </c>
      <c r="D42" s="65" t="s">
        <v>29</v>
      </c>
      <c r="E42" s="114" t="s">
        <v>30</v>
      </c>
      <c r="F42" s="1" t="s">
        <v>18</v>
      </c>
      <c r="G42" s="33">
        <f t="shared" ref="G42:J42" si="9">G43+G44+G45</f>
        <v>6169.4</v>
      </c>
      <c r="H42" s="33">
        <f t="shared" si="9"/>
        <v>7050</v>
      </c>
      <c r="I42" s="34">
        <f t="shared" si="9"/>
        <v>7039.8</v>
      </c>
      <c r="J42" s="34">
        <f t="shared" si="9"/>
        <v>8030.6</v>
      </c>
      <c r="K42" s="33">
        <f>K43+K44+K45</f>
        <v>9898.9000000000015</v>
      </c>
      <c r="L42" s="33">
        <f>L43+L44+L45</f>
        <v>8801.1</v>
      </c>
      <c r="M42" s="35">
        <f t="shared" ref="M42" si="10">M43+M44+M45</f>
        <v>8819</v>
      </c>
      <c r="N42" s="34"/>
      <c r="O42" s="34">
        <f>G42+H42+I42+J42+K42+L42+M42+N42</f>
        <v>55808.800000000003</v>
      </c>
    </row>
    <row r="43" spans="3:15" ht="24" x14ac:dyDescent="0.25">
      <c r="C43" s="75"/>
      <c r="D43" s="65"/>
      <c r="E43" s="114"/>
      <c r="F43" s="1" t="s">
        <v>19</v>
      </c>
      <c r="G43" s="26"/>
      <c r="H43" s="26"/>
      <c r="I43" s="26"/>
      <c r="J43" s="26"/>
      <c r="K43" s="26"/>
      <c r="L43" s="26"/>
      <c r="M43" s="28"/>
      <c r="N43" s="27"/>
      <c r="O43" s="27"/>
    </row>
    <row r="44" spans="3:15" ht="24" x14ac:dyDescent="0.25">
      <c r="C44" s="75"/>
      <c r="D44" s="65"/>
      <c r="E44" s="114"/>
      <c r="F44" s="1" t="s">
        <v>20</v>
      </c>
      <c r="G44" s="26">
        <v>3668.8</v>
      </c>
      <c r="H44" s="26">
        <v>3607.4</v>
      </c>
      <c r="I44" s="27">
        <v>3950.5</v>
      </c>
      <c r="J44" s="27">
        <v>3977.6</v>
      </c>
      <c r="K44" s="26">
        <f>4205+628.3</f>
        <v>4833.3</v>
      </c>
      <c r="L44" s="26">
        <v>4290</v>
      </c>
      <c r="M44" s="28">
        <v>4305</v>
      </c>
      <c r="N44" s="27"/>
      <c r="O44" s="27">
        <f t="shared" si="6"/>
        <v>28632.600000000002</v>
      </c>
    </row>
    <row r="45" spans="3:15" ht="24" x14ac:dyDescent="0.25">
      <c r="C45" s="77"/>
      <c r="D45" s="84"/>
      <c r="E45" s="162"/>
      <c r="F45" s="10" t="s">
        <v>21</v>
      </c>
      <c r="G45" s="36">
        <v>2500.6</v>
      </c>
      <c r="H45" s="36">
        <v>3442.6</v>
      </c>
      <c r="I45" s="37">
        <v>3089.3</v>
      </c>
      <c r="J45" s="37">
        <v>4053</v>
      </c>
      <c r="K45" s="36">
        <f>4573.5+492.1</f>
        <v>5065.6000000000004</v>
      </c>
      <c r="L45" s="36">
        <v>4511.1000000000004</v>
      </c>
      <c r="M45" s="38">
        <v>4514</v>
      </c>
      <c r="N45" s="39"/>
      <c r="O45" s="39">
        <f t="shared" si="6"/>
        <v>27176.199999999997</v>
      </c>
    </row>
    <row r="46" spans="3:15" x14ac:dyDescent="0.25">
      <c r="C46" s="111" t="s">
        <v>24</v>
      </c>
      <c r="D46" s="111" t="s">
        <v>38</v>
      </c>
      <c r="E46" s="65" t="s">
        <v>39</v>
      </c>
      <c r="F46" s="2" t="s">
        <v>18</v>
      </c>
      <c r="G46" s="19">
        <v>313</v>
      </c>
      <c r="H46" s="19"/>
      <c r="I46" s="19"/>
      <c r="J46" s="19"/>
      <c r="K46" s="19"/>
      <c r="L46" s="19"/>
      <c r="M46" s="32"/>
      <c r="N46" s="21"/>
      <c r="O46" s="21">
        <f t="shared" si="6"/>
        <v>313</v>
      </c>
    </row>
    <row r="47" spans="3:15" ht="24" x14ac:dyDescent="0.25">
      <c r="C47" s="111"/>
      <c r="D47" s="111"/>
      <c r="E47" s="65"/>
      <c r="F47" s="1" t="s">
        <v>19</v>
      </c>
      <c r="G47" s="26"/>
      <c r="H47" s="26"/>
      <c r="I47" s="26"/>
      <c r="J47" s="26"/>
      <c r="K47" s="26"/>
      <c r="L47" s="26"/>
      <c r="M47" s="28"/>
      <c r="N47" s="27"/>
      <c r="O47" s="27">
        <f t="shared" si="6"/>
        <v>0</v>
      </c>
    </row>
    <row r="48" spans="3:15" ht="24" x14ac:dyDescent="0.25">
      <c r="C48" s="111"/>
      <c r="D48" s="111"/>
      <c r="E48" s="65"/>
      <c r="F48" s="1" t="s">
        <v>20</v>
      </c>
      <c r="G48" s="26">
        <v>313</v>
      </c>
      <c r="H48" s="26"/>
      <c r="I48" s="26"/>
      <c r="J48" s="26"/>
      <c r="K48" s="26"/>
      <c r="L48" s="26"/>
      <c r="M48" s="28"/>
      <c r="N48" s="27"/>
      <c r="O48" s="27">
        <f t="shared" si="6"/>
        <v>313</v>
      </c>
    </row>
    <row r="49" spans="3:15" x14ac:dyDescent="0.25">
      <c r="C49" s="111"/>
      <c r="D49" s="111"/>
      <c r="E49" s="65"/>
      <c r="F49" s="114" t="s">
        <v>21</v>
      </c>
      <c r="G49" s="119"/>
      <c r="H49" s="119"/>
      <c r="I49" s="119"/>
      <c r="J49" s="119"/>
      <c r="K49" s="119"/>
      <c r="L49" s="119"/>
      <c r="M49" s="158"/>
      <c r="N49" s="119"/>
      <c r="O49" s="119">
        <f t="shared" si="6"/>
        <v>0</v>
      </c>
    </row>
    <row r="50" spans="3:15" ht="15" customHeight="1" x14ac:dyDescent="0.25">
      <c r="C50" s="111"/>
      <c r="D50" s="111"/>
      <c r="E50" s="65"/>
      <c r="F50" s="114"/>
      <c r="G50" s="119"/>
      <c r="H50" s="119"/>
      <c r="I50" s="119"/>
      <c r="J50" s="119"/>
      <c r="K50" s="119"/>
      <c r="L50" s="119"/>
      <c r="M50" s="158"/>
      <c r="N50" s="119"/>
      <c r="O50" s="119">
        <f t="shared" si="6"/>
        <v>0</v>
      </c>
    </row>
    <row r="51" spans="3:15" ht="15" hidden="1" customHeight="1" x14ac:dyDescent="0.25">
      <c r="C51" s="11"/>
      <c r="D51" s="12"/>
      <c r="E51" s="11"/>
      <c r="F51" s="11"/>
      <c r="G51" s="40"/>
      <c r="H51" s="40"/>
      <c r="I51" s="40"/>
      <c r="J51" s="40"/>
      <c r="K51" s="89"/>
      <c r="L51" s="89"/>
      <c r="M51" s="21" t="s">
        <v>22</v>
      </c>
      <c r="N51" s="21"/>
      <c r="O51" s="94">
        <f>G52+H52+I52+J52+K51+L51+M52+N52</f>
        <v>26.7</v>
      </c>
    </row>
    <row r="52" spans="3:15" ht="21" customHeight="1" x14ac:dyDescent="0.25">
      <c r="C52" s="77" t="s">
        <v>24</v>
      </c>
      <c r="D52" s="65" t="s">
        <v>40</v>
      </c>
      <c r="E52" s="65" t="s">
        <v>26</v>
      </c>
      <c r="F52" s="64" t="s">
        <v>18</v>
      </c>
      <c r="G52" s="89">
        <v>26.7</v>
      </c>
      <c r="H52" s="89"/>
      <c r="I52" s="89"/>
      <c r="J52" s="89"/>
      <c r="K52" s="89"/>
      <c r="L52" s="89"/>
      <c r="M52" s="89"/>
      <c r="N52" s="89"/>
      <c r="O52" s="94">
        <f t="shared" si="6"/>
        <v>26.7</v>
      </c>
    </row>
    <row r="53" spans="3:15" ht="6.75" customHeight="1" x14ac:dyDescent="0.25">
      <c r="C53" s="78"/>
      <c r="D53" s="65"/>
      <c r="E53" s="65"/>
      <c r="F53" s="64"/>
      <c r="G53" s="89"/>
      <c r="H53" s="89"/>
      <c r="I53" s="89"/>
      <c r="J53" s="89"/>
      <c r="K53" s="89"/>
      <c r="L53" s="89"/>
      <c r="M53" s="89"/>
      <c r="N53" s="89"/>
      <c r="O53" s="94">
        <f t="shared" si="6"/>
        <v>0</v>
      </c>
    </row>
    <row r="54" spans="3:15" x14ac:dyDescent="0.25">
      <c r="C54" s="78"/>
      <c r="D54" s="65"/>
      <c r="E54" s="65"/>
      <c r="F54" s="114" t="s">
        <v>19</v>
      </c>
      <c r="G54" s="119">
        <v>16.2</v>
      </c>
      <c r="H54" s="119"/>
      <c r="I54" s="119"/>
      <c r="J54" s="119"/>
      <c r="K54" s="119"/>
      <c r="L54" s="119"/>
      <c r="M54" s="119"/>
      <c r="N54" s="119"/>
      <c r="O54" s="120">
        <f t="shared" si="6"/>
        <v>16.2</v>
      </c>
    </row>
    <row r="55" spans="3:15" x14ac:dyDescent="0.25">
      <c r="C55" s="78"/>
      <c r="D55" s="65"/>
      <c r="E55" s="65"/>
      <c r="F55" s="114"/>
      <c r="G55" s="119"/>
      <c r="H55" s="119"/>
      <c r="I55" s="119"/>
      <c r="J55" s="119"/>
      <c r="K55" s="119"/>
      <c r="L55" s="119"/>
      <c r="M55" s="119"/>
      <c r="N55" s="119"/>
      <c r="O55" s="120">
        <f t="shared" si="6"/>
        <v>0</v>
      </c>
    </row>
    <row r="56" spans="3:15" ht="24" x14ac:dyDescent="0.25">
      <c r="C56" s="78"/>
      <c r="D56" s="65"/>
      <c r="E56" s="65"/>
      <c r="F56" s="1" t="s">
        <v>20</v>
      </c>
      <c r="G56" s="26"/>
      <c r="H56" s="26"/>
      <c r="I56" s="26"/>
      <c r="J56" s="26"/>
      <c r="K56" s="26"/>
      <c r="L56" s="26"/>
      <c r="M56" s="27"/>
      <c r="N56" s="27"/>
      <c r="O56" s="27">
        <f t="shared" si="6"/>
        <v>0</v>
      </c>
    </row>
    <row r="57" spans="3:15" ht="21" customHeight="1" x14ac:dyDescent="0.25">
      <c r="C57" s="112"/>
      <c r="D57" s="65"/>
      <c r="E57" s="65"/>
      <c r="F57" s="1" t="s">
        <v>21</v>
      </c>
      <c r="G57" s="29">
        <v>10.5</v>
      </c>
      <c r="H57" s="26"/>
      <c r="I57" s="26"/>
      <c r="J57" s="26"/>
      <c r="K57" s="26"/>
      <c r="L57" s="26"/>
      <c r="M57" s="27"/>
      <c r="N57" s="27"/>
      <c r="O57" s="27">
        <f t="shared" si="6"/>
        <v>10.5</v>
      </c>
    </row>
    <row r="58" spans="3:15" x14ac:dyDescent="0.25">
      <c r="C58" s="114" t="s">
        <v>24</v>
      </c>
      <c r="D58" s="114" t="s">
        <v>41</v>
      </c>
      <c r="E58" s="155" t="s">
        <v>39</v>
      </c>
      <c r="F58" s="2" t="s">
        <v>18</v>
      </c>
      <c r="G58" s="41">
        <v>29.6</v>
      </c>
      <c r="H58" s="21"/>
      <c r="I58" s="21"/>
      <c r="J58" s="21"/>
      <c r="K58" s="19"/>
      <c r="L58" s="19"/>
      <c r="M58" s="21"/>
      <c r="N58" s="21"/>
      <c r="O58" s="21">
        <f t="shared" si="6"/>
        <v>29.6</v>
      </c>
    </row>
    <row r="59" spans="3:15" ht="19.5" customHeight="1" x14ac:dyDescent="0.25">
      <c r="C59" s="114"/>
      <c r="D59" s="114"/>
      <c r="E59" s="156"/>
      <c r="F59" s="1" t="s">
        <v>19</v>
      </c>
      <c r="G59" s="26"/>
      <c r="H59" s="26"/>
      <c r="I59" s="26"/>
      <c r="J59" s="26"/>
      <c r="K59" s="26"/>
      <c r="L59" s="26"/>
      <c r="M59" s="27"/>
      <c r="N59" s="27"/>
      <c r="O59" s="27">
        <f t="shared" si="6"/>
        <v>0</v>
      </c>
    </row>
    <row r="60" spans="3:15" ht="24" x14ac:dyDescent="0.25">
      <c r="C60" s="114"/>
      <c r="D60" s="114"/>
      <c r="E60" s="156"/>
      <c r="F60" s="1" t="s">
        <v>20</v>
      </c>
      <c r="G60" s="26"/>
      <c r="H60" s="26"/>
      <c r="I60" s="26"/>
      <c r="J60" s="26"/>
      <c r="K60" s="26"/>
      <c r="L60" s="26"/>
      <c r="M60" s="27"/>
      <c r="N60" s="27"/>
      <c r="O60" s="27">
        <f t="shared" si="6"/>
        <v>0</v>
      </c>
    </row>
    <row r="61" spans="3:15" ht="24" x14ac:dyDescent="0.25">
      <c r="C61" s="114"/>
      <c r="D61" s="114"/>
      <c r="E61" s="157"/>
      <c r="F61" s="1" t="s">
        <v>21</v>
      </c>
      <c r="G61" s="29">
        <v>29.6</v>
      </c>
      <c r="H61" s="26"/>
      <c r="I61" s="26"/>
      <c r="J61" s="26"/>
      <c r="K61" s="26"/>
      <c r="L61" s="26"/>
      <c r="M61" s="27"/>
      <c r="N61" s="27"/>
      <c r="O61" s="27">
        <f t="shared" si="6"/>
        <v>29.6</v>
      </c>
    </row>
    <row r="62" spans="3:15" x14ac:dyDescent="0.25">
      <c r="C62" s="114" t="s">
        <v>24</v>
      </c>
      <c r="D62" s="114" t="s">
        <v>42</v>
      </c>
      <c r="E62" s="65" t="s">
        <v>39</v>
      </c>
      <c r="F62" s="2" t="s">
        <v>18</v>
      </c>
      <c r="G62" s="21">
        <v>20</v>
      </c>
      <c r="H62" s="21"/>
      <c r="I62" s="21"/>
      <c r="J62" s="21"/>
      <c r="K62" s="19"/>
      <c r="L62" s="19"/>
      <c r="M62" s="21"/>
      <c r="N62" s="21"/>
      <c r="O62" s="21">
        <f t="shared" si="6"/>
        <v>20</v>
      </c>
    </row>
    <row r="63" spans="3:15" ht="24" x14ac:dyDescent="0.25">
      <c r="C63" s="114"/>
      <c r="D63" s="114"/>
      <c r="E63" s="65"/>
      <c r="F63" s="1" t="s">
        <v>19</v>
      </c>
      <c r="G63" s="26"/>
      <c r="H63" s="26"/>
      <c r="I63" s="26"/>
      <c r="J63" s="26"/>
      <c r="K63" s="26"/>
      <c r="L63" s="26"/>
      <c r="M63" s="27"/>
      <c r="N63" s="27"/>
      <c r="O63" s="27">
        <f t="shared" si="6"/>
        <v>0</v>
      </c>
    </row>
    <row r="64" spans="3:15" ht="24" x14ac:dyDescent="0.25">
      <c r="C64" s="114"/>
      <c r="D64" s="114"/>
      <c r="E64" s="65"/>
      <c r="F64" s="1" t="s">
        <v>20</v>
      </c>
      <c r="G64" s="26"/>
      <c r="H64" s="26"/>
      <c r="I64" s="26"/>
      <c r="J64" s="26"/>
      <c r="K64" s="26"/>
      <c r="L64" s="26"/>
      <c r="M64" s="27"/>
      <c r="N64" s="27"/>
      <c r="O64" s="27">
        <f t="shared" si="6"/>
        <v>0</v>
      </c>
    </row>
    <row r="65" spans="3:15" ht="24" x14ac:dyDescent="0.25">
      <c r="C65" s="114"/>
      <c r="D65" s="114"/>
      <c r="E65" s="65"/>
      <c r="F65" s="1" t="s">
        <v>21</v>
      </c>
      <c r="G65" s="29">
        <v>20</v>
      </c>
      <c r="H65" s="26"/>
      <c r="I65" s="26"/>
      <c r="J65" s="26"/>
      <c r="K65" s="26"/>
      <c r="L65" s="26"/>
      <c r="M65" s="27"/>
      <c r="N65" s="27"/>
      <c r="O65" s="27">
        <f t="shared" si="6"/>
        <v>20</v>
      </c>
    </row>
    <row r="66" spans="3:15" x14ac:dyDescent="0.25">
      <c r="C66" s="111" t="s">
        <v>24</v>
      </c>
      <c r="D66" s="111" t="s">
        <v>43</v>
      </c>
      <c r="E66" s="65" t="s">
        <v>39</v>
      </c>
      <c r="F66" s="2" t="s">
        <v>18</v>
      </c>
      <c r="G66" s="19">
        <v>2993.2</v>
      </c>
      <c r="H66" s="19"/>
      <c r="I66" s="19"/>
      <c r="J66" s="19"/>
      <c r="K66" s="19"/>
      <c r="L66" s="19"/>
      <c r="M66" s="42"/>
      <c r="N66" s="42"/>
      <c r="O66" s="42">
        <f t="shared" si="6"/>
        <v>2993.2</v>
      </c>
    </row>
    <row r="67" spans="3:15" ht="24" x14ac:dyDescent="0.25">
      <c r="C67" s="111"/>
      <c r="D67" s="111"/>
      <c r="E67" s="65"/>
      <c r="F67" s="1" t="s">
        <v>19</v>
      </c>
      <c r="G67" s="26">
        <v>2960.2</v>
      </c>
      <c r="H67" s="26"/>
      <c r="I67" s="26"/>
      <c r="J67" s="26"/>
      <c r="K67" s="26"/>
      <c r="L67" s="26"/>
      <c r="M67" s="43"/>
      <c r="N67" s="43"/>
      <c r="O67" s="43">
        <f t="shared" si="6"/>
        <v>2960.2</v>
      </c>
    </row>
    <row r="68" spans="3:15" ht="24" x14ac:dyDescent="0.25">
      <c r="C68" s="111"/>
      <c r="D68" s="111"/>
      <c r="E68" s="65"/>
      <c r="F68" s="1" t="s">
        <v>20</v>
      </c>
      <c r="G68" s="26"/>
      <c r="H68" s="26"/>
      <c r="I68" s="26"/>
      <c r="J68" s="26"/>
      <c r="K68" s="26"/>
      <c r="L68" s="26"/>
      <c r="M68" s="43"/>
      <c r="N68" s="43"/>
      <c r="O68" s="43">
        <f t="shared" si="6"/>
        <v>0</v>
      </c>
    </row>
    <row r="69" spans="3:15" ht="24" x14ac:dyDescent="0.25">
      <c r="C69" s="111"/>
      <c r="D69" s="111"/>
      <c r="E69" s="65"/>
      <c r="F69" s="1" t="s">
        <v>21</v>
      </c>
      <c r="G69" s="29">
        <v>33</v>
      </c>
      <c r="H69" s="26"/>
      <c r="I69" s="26"/>
      <c r="J69" s="26"/>
      <c r="K69" s="26"/>
      <c r="L69" s="26"/>
      <c r="M69" s="43"/>
      <c r="N69" s="43"/>
      <c r="O69" s="43">
        <f t="shared" si="6"/>
        <v>33</v>
      </c>
    </row>
    <row r="70" spans="3:15" ht="24" x14ac:dyDescent="0.25">
      <c r="C70" s="111"/>
      <c r="D70" s="111"/>
      <c r="E70" s="65"/>
      <c r="F70" s="1" t="s">
        <v>21</v>
      </c>
      <c r="G70" s="26"/>
      <c r="H70" s="26"/>
      <c r="I70" s="26"/>
      <c r="J70" s="26"/>
      <c r="K70" s="26"/>
      <c r="L70" s="26"/>
      <c r="M70" s="43"/>
      <c r="N70" s="43"/>
      <c r="O70" s="43">
        <f t="shared" si="6"/>
        <v>0</v>
      </c>
    </row>
    <row r="71" spans="3:15" ht="84.75" customHeight="1" x14ac:dyDescent="0.25">
      <c r="C71" s="111" t="s">
        <v>24</v>
      </c>
      <c r="D71" s="111" t="s">
        <v>44</v>
      </c>
      <c r="E71" s="65" t="s">
        <v>45</v>
      </c>
      <c r="F71" s="2" t="s">
        <v>18</v>
      </c>
      <c r="G71" s="19"/>
      <c r="H71" s="19">
        <v>16.5</v>
      </c>
      <c r="I71" s="19"/>
      <c r="J71" s="19"/>
      <c r="K71" s="19"/>
      <c r="L71" s="19"/>
      <c r="M71" s="42"/>
      <c r="N71" s="42"/>
      <c r="O71" s="42">
        <f t="shared" si="6"/>
        <v>16.5</v>
      </c>
    </row>
    <row r="72" spans="3:15" ht="24" x14ac:dyDescent="0.25">
      <c r="C72" s="111"/>
      <c r="D72" s="111"/>
      <c r="E72" s="65"/>
      <c r="F72" s="1" t="s">
        <v>19</v>
      </c>
      <c r="G72" s="26"/>
      <c r="H72" s="26">
        <v>13.5</v>
      </c>
      <c r="I72" s="26"/>
      <c r="J72" s="26"/>
      <c r="K72" s="26"/>
      <c r="L72" s="26"/>
      <c r="M72" s="43"/>
      <c r="N72" s="43"/>
      <c r="O72" s="43">
        <f t="shared" si="6"/>
        <v>13.5</v>
      </c>
    </row>
    <row r="73" spans="3:15" ht="24" x14ac:dyDescent="0.25">
      <c r="C73" s="111"/>
      <c r="D73" s="111"/>
      <c r="E73" s="65"/>
      <c r="F73" s="1" t="s">
        <v>20</v>
      </c>
      <c r="G73" s="26"/>
      <c r="H73" s="26">
        <v>2.8</v>
      </c>
      <c r="I73" s="26"/>
      <c r="J73" s="26"/>
      <c r="K73" s="26"/>
      <c r="L73" s="26"/>
      <c r="M73" s="43"/>
      <c r="N73" s="43"/>
      <c r="O73" s="43">
        <f t="shared" si="6"/>
        <v>2.8</v>
      </c>
    </row>
    <row r="74" spans="3:15" ht="24" x14ac:dyDescent="0.25">
      <c r="C74" s="111"/>
      <c r="D74" s="111"/>
      <c r="E74" s="65"/>
      <c r="F74" s="1" t="s">
        <v>21</v>
      </c>
      <c r="G74" s="26"/>
      <c r="H74" s="29">
        <v>0.2</v>
      </c>
      <c r="I74" s="26"/>
      <c r="J74" s="26"/>
      <c r="K74" s="26"/>
      <c r="L74" s="26"/>
      <c r="M74" s="43"/>
      <c r="N74" s="43"/>
      <c r="O74" s="43">
        <f t="shared" si="6"/>
        <v>0.2</v>
      </c>
    </row>
    <row r="75" spans="3:15" ht="30.75" customHeight="1" x14ac:dyDescent="0.25">
      <c r="C75" s="111" t="s">
        <v>24</v>
      </c>
      <c r="D75" s="111" t="s">
        <v>46</v>
      </c>
      <c r="E75" s="65" t="s">
        <v>45</v>
      </c>
      <c r="F75" s="2" t="s">
        <v>18</v>
      </c>
      <c r="G75" s="19">
        <v>4.0949999999999998</v>
      </c>
      <c r="H75" s="19"/>
      <c r="I75" s="19">
        <v>1882.0039999999999</v>
      </c>
      <c r="J75" s="19"/>
      <c r="K75" s="19"/>
      <c r="L75" s="19"/>
      <c r="M75" s="42"/>
      <c r="N75" s="42"/>
      <c r="O75" s="42">
        <f t="shared" si="6"/>
        <v>1886.0989999999999</v>
      </c>
    </row>
    <row r="76" spans="3:15" ht="24" x14ac:dyDescent="0.25">
      <c r="C76" s="111"/>
      <c r="D76" s="111"/>
      <c r="E76" s="65"/>
      <c r="F76" s="1" t="s">
        <v>19</v>
      </c>
      <c r="G76" s="26"/>
      <c r="H76" s="26"/>
      <c r="I76" s="26"/>
      <c r="J76" s="26"/>
      <c r="K76" s="26"/>
      <c r="L76" s="26"/>
      <c r="M76" s="43"/>
      <c r="N76" s="43"/>
      <c r="O76" s="43">
        <f t="shared" si="6"/>
        <v>0</v>
      </c>
    </row>
    <row r="77" spans="3:15" ht="24" x14ac:dyDescent="0.25">
      <c r="C77" s="111"/>
      <c r="D77" s="111"/>
      <c r="E77" s="65"/>
      <c r="F77" s="1" t="s">
        <v>20</v>
      </c>
      <c r="G77" s="26"/>
      <c r="H77" s="26"/>
      <c r="I77" s="26">
        <v>1168.5039999999999</v>
      </c>
      <c r="J77" s="26"/>
      <c r="K77" s="26"/>
      <c r="L77" s="26"/>
      <c r="M77" s="43"/>
      <c r="N77" s="43"/>
      <c r="O77" s="43">
        <f t="shared" si="6"/>
        <v>1168.5039999999999</v>
      </c>
    </row>
    <row r="78" spans="3:15" x14ac:dyDescent="0.25">
      <c r="C78" s="111"/>
      <c r="D78" s="111"/>
      <c r="E78" s="65"/>
      <c r="F78" s="114" t="s">
        <v>21</v>
      </c>
      <c r="G78" s="135">
        <v>4.0949999999999998</v>
      </c>
      <c r="H78" s="119"/>
      <c r="I78" s="135">
        <v>713.5</v>
      </c>
      <c r="J78" s="119"/>
      <c r="K78" s="119"/>
      <c r="L78" s="119"/>
      <c r="M78" s="137"/>
      <c r="N78" s="137"/>
      <c r="O78" s="137">
        <f t="shared" si="6"/>
        <v>717.59500000000003</v>
      </c>
    </row>
    <row r="79" spans="3:15" x14ac:dyDescent="0.25">
      <c r="C79" s="111"/>
      <c r="D79" s="111"/>
      <c r="E79" s="65"/>
      <c r="F79" s="114"/>
      <c r="G79" s="135"/>
      <c r="H79" s="119"/>
      <c r="I79" s="135"/>
      <c r="J79" s="119"/>
      <c r="K79" s="119"/>
      <c r="L79" s="119"/>
      <c r="M79" s="138"/>
      <c r="N79" s="138"/>
      <c r="O79" s="138">
        <f t="shared" si="6"/>
        <v>0</v>
      </c>
    </row>
    <row r="80" spans="3:15" x14ac:dyDescent="0.25">
      <c r="C80" s="111"/>
      <c r="D80" s="111"/>
      <c r="E80" s="65"/>
      <c r="F80" s="114"/>
      <c r="G80" s="135"/>
      <c r="H80" s="119"/>
      <c r="I80" s="135"/>
      <c r="J80" s="119"/>
      <c r="K80" s="119"/>
      <c r="L80" s="119"/>
      <c r="M80" s="139"/>
      <c r="N80" s="139"/>
      <c r="O80" s="139">
        <f t="shared" si="6"/>
        <v>0</v>
      </c>
    </row>
    <row r="81" spans="1:15" hidden="1" x14ac:dyDescent="0.25">
      <c r="C81" s="11"/>
      <c r="D81" s="12"/>
      <c r="E81" s="11"/>
      <c r="F81" s="131"/>
      <c r="G81" s="132"/>
      <c r="H81" s="149"/>
      <c r="I81" s="123">
        <v>106.23</v>
      </c>
      <c r="J81" s="121">
        <v>105.4</v>
      </c>
      <c r="K81" s="121">
        <v>85.8</v>
      </c>
      <c r="L81" s="121">
        <v>85.8</v>
      </c>
      <c r="M81" s="121">
        <v>85.5</v>
      </c>
      <c r="N81" s="121"/>
      <c r="O81" s="152">
        <f>H81+I81+J81+K81+L81+M81</f>
        <v>468.73</v>
      </c>
    </row>
    <row r="82" spans="1:15" ht="47.25" customHeight="1" x14ac:dyDescent="0.25">
      <c r="C82" s="77" t="s">
        <v>24</v>
      </c>
      <c r="D82" s="84" t="s">
        <v>47</v>
      </c>
      <c r="E82" s="84" t="s">
        <v>26</v>
      </c>
      <c r="F82" s="13" t="s">
        <v>18</v>
      </c>
      <c r="G82" s="44"/>
      <c r="H82" s="150"/>
      <c r="I82" s="124"/>
      <c r="J82" s="122"/>
      <c r="K82" s="151"/>
      <c r="L82" s="151"/>
      <c r="M82" s="151"/>
      <c r="N82" s="151"/>
      <c r="O82" s="153"/>
    </row>
    <row r="83" spans="1:15" ht="0.75" hidden="1" customHeight="1" x14ac:dyDescent="0.25">
      <c r="C83" s="78"/>
      <c r="D83" s="85"/>
      <c r="E83" s="85"/>
      <c r="F83" s="133"/>
      <c r="G83" s="134"/>
      <c r="H83" s="149"/>
      <c r="I83" s="124"/>
      <c r="J83" s="122"/>
      <c r="K83" s="121"/>
      <c r="L83" s="121"/>
      <c r="M83" s="121"/>
      <c r="N83" s="121"/>
      <c r="O83" s="154"/>
    </row>
    <row r="84" spans="1:15" ht="21.75" customHeight="1" x14ac:dyDescent="0.25">
      <c r="C84" s="78"/>
      <c r="D84" s="85"/>
      <c r="E84" s="85"/>
      <c r="F84" s="65" t="s">
        <v>19</v>
      </c>
      <c r="G84" s="119"/>
      <c r="H84" s="119"/>
      <c r="I84" s="119">
        <v>96.07</v>
      </c>
      <c r="J84" s="119">
        <v>100.3</v>
      </c>
      <c r="K84" s="119">
        <v>84.9</v>
      </c>
      <c r="L84" s="119">
        <v>84.9</v>
      </c>
      <c r="M84" s="119">
        <v>84.6</v>
      </c>
      <c r="N84" s="119"/>
      <c r="O84" s="120">
        <f>H84+I84+J84+K84+L84+M84</f>
        <v>450.77</v>
      </c>
    </row>
    <row r="85" spans="1:15" x14ac:dyDescent="0.25">
      <c r="C85" s="78"/>
      <c r="D85" s="85"/>
      <c r="E85" s="85"/>
      <c r="F85" s="65"/>
      <c r="G85" s="119"/>
      <c r="H85" s="119"/>
      <c r="I85" s="119"/>
      <c r="J85" s="119"/>
      <c r="K85" s="119"/>
      <c r="L85" s="119"/>
      <c r="M85" s="119"/>
      <c r="N85" s="119"/>
      <c r="O85" s="120"/>
    </row>
    <row r="86" spans="1:15" ht="21.75" customHeight="1" x14ac:dyDescent="0.25">
      <c r="C86" s="78"/>
      <c r="D86" s="85"/>
      <c r="E86" s="85"/>
      <c r="F86" s="1" t="s">
        <v>20</v>
      </c>
      <c r="G86" s="27"/>
      <c r="H86" s="26"/>
      <c r="I86" s="26">
        <v>5.0599999999999996</v>
      </c>
      <c r="J86" s="26"/>
      <c r="K86" s="26"/>
      <c r="L86" s="26"/>
      <c r="M86" s="26"/>
      <c r="N86" s="26"/>
      <c r="O86" s="27">
        <f>H86+I86+J86+K86+L86+M86</f>
        <v>5.0599999999999996</v>
      </c>
    </row>
    <row r="87" spans="1:15" ht="23.25" customHeight="1" x14ac:dyDescent="0.25">
      <c r="C87" s="112"/>
      <c r="D87" s="113"/>
      <c r="E87" s="113"/>
      <c r="F87" s="1" t="s">
        <v>21</v>
      </c>
      <c r="G87" s="27"/>
      <c r="H87" s="26"/>
      <c r="I87" s="29">
        <v>5.0999999999999996</v>
      </c>
      <c r="J87" s="29">
        <v>5.0999999999999996</v>
      </c>
      <c r="K87" s="29">
        <v>0.9</v>
      </c>
      <c r="L87" s="29">
        <v>0.9</v>
      </c>
      <c r="M87" s="29">
        <v>0.9</v>
      </c>
      <c r="N87" s="29"/>
      <c r="O87" s="30">
        <f>I87+J87+K87+L87+M87</f>
        <v>12.9</v>
      </c>
    </row>
    <row r="88" spans="1:15" ht="21" customHeight="1" x14ac:dyDescent="0.25">
      <c r="A88" s="102"/>
      <c r="B88" s="24"/>
      <c r="C88" s="77" t="s">
        <v>24</v>
      </c>
      <c r="D88" s="84" t="s">
        <v>48</v>
      </c>
      <c r="E88" s="84" t="s">
        <v>45</v>
      </c>
      <c r="F88" s="64" t="s">
        <v>18</v>
      </c>
      <c r="G88" s="125"/>
      <c r="H88" s="127"/>
      <c r="I88" s="127" t="s">
        <v>22</v>
      </c>
      <c r="J88" s="127">
        <v>5180.5200000000004</v>
      </c>
      <c r="K88" s="127"/>
      <c r="L88" s="127"/>
      <c r="M88" s="127"/>
      <c r="N88" s="127"/>
      <c r="O88" s="129">
        <f>J88+K88+L88+M88+N88</f>
        <v>5180.5200000000004</v>
      </c>
    </row>
    <row r="89" spans="1:15" ht="53.25" customHeight="1" x14ac:dyDescent="0.25">
      <c r="A89" s="102"/>
      <c r="B89" s="24"/>
      <c r="C89" s="78"/>
      <c r="D89" s="85"/>
      <c r="E89" s="85"/>
      <c r="F89" s="64"/>
      <c r="G89" s="126"/>
      <c r="H89" s="128"/>
      <c r="I89" s="128"/>
      <c r="J89" s="128"/>
      <c r="K89" s="128"/>
      <c r="L89" s="128"/>
      <c r="M89" s="128"/>
      <c r="N89" s="128"/>
      <c r="O89" s="130" t="e">
        <f>H89+I88+J88+K89+L89+M89</f>
        <v>#VALUE!</v>
      </c>
    </row>
    <row r="90" spans="1:15" ht="15" customHeight="1" x14ac:dyDescent="0.25">
      <c r="C90" s="78"/>
      <c r="D90" s="85"/>
      <c r="E90" s="85"/>
      <c r="F90" s="65" t="s">
        <v>19</v>
      </c>
      <c r="G90" s="119"/>
      <c r="H90" s="119"/>
      <c r="I90" s="119"/>
      <c r="J90" s="119">
        <v>4875.17</v>
      </c>
      <c r="K90" s="119"/>
      <c r="L90" s="119"/>
      <c r="M90" s="119"/>
      <c r="N90" s="119"/>
      <c r="O90" s="120">
        <f t="shared" ref="O90" si="11">J90+K90+L90+M90+N90</f>
        <v>4875.17</v>
      </c>
    </row>
    <row r="91" spans="1:15" x14ac:dyDescent="0.25">
      <c r="C91" s="78"/>
      <c r="D91" s="85"/>
      <c r="E91" s="85"/>
      <c r="F91" s="65"/>
      <c r="G91" s="119"/>
      <c r="H91" s="119"/>
      <c r="I91" s="119"/>
      <c r="J91" s="119"/>
      <c r="K91" s="119"/>
      <c r="L91" s="119"/>
      <c r="M91" s="119"/>
      <c r="N91" s="119"/>
      <c r="O91" s="120">
        <f t="shared" ref="O91" si="12">H91+I90+J90+K91+L91+M91</f>
        <v>4875.17</v>
      </c>
    </row>
    <row r="92" spans="1:15" ht="27" customHeight="1" x14ac:dyDescent="0.25">
      <c r="C92" s="78"/>
      <c r="D92" s="85"/>
      <c r="E92" s="85"/>
      <c r="F92" s="1" t="s">
        <v>20</v>
      </c>
      <c r="G92" s="27"/>
      <c r="H92" s="26"/>
      <c r="I92" s="26"/>
      <c r="J92" s="26">
        <v>49.25</v>
      </c>
      <c r="K92" s="26"/>
      <c r="L92" s="26"/>
      <c r="M92" s="26"/>
      <c r="N92" s="26"/>
      <c r="O92" s="27">
        <f>J92+K92+L92+M92+N92</f>
        <v>49.25</v>
      </c>
    </row>
    <row r="93" spans="1:15" ht="22.5" customHeight="1" x14ac:dyDescent="0.25">
      <c r="C93" s="112"/>
      <c r="D93" s="113"/>
      <c r="E93" s="113"/>
      <c r="F93" s="1" t="s">
        <v>21</v>
      </c>
      <c r="G93" s="27"/>
      <c r="H93" s="26"/>
      <c r="I93" s="26"/>
      <c r="J93" s="26">
        <v>256.10000000000002</v>
      </c>
      <c r="K93" s="29"/>
      <c r="L93" s="26"/>
      <c r="M93" s="26"/>
      <c r="N93" s="26"/>
      <c r="O93" s="27">
        <f>J93+K93+L93+M93+N93</f>
        <v>256.10000000000002</v>
      </c>
    </row>
    <row r="94" spans="1:15" ht="15" customHeight="1" x14ac:dyDescent="0.25">
      <c r="C94" s="77" t="s">
        <v>24</v>
      </c>
      <c r="D94" s="84" t="s">
        <v>49</v>
      </c>
      <c r="E94" s="114" t="s">
        <v>26</v>
      </c>
      <c r="F94" s="64" t="s">
        <v>18</v>
      </c>
      <c r="G94" s="89"/>
      <c r="H94" s="95"/>
      <c r="I94" s="96">
        <v>425.62099999999998</v>
      </c>
      <c r="J94" s="96"/>
      <c r="K94" s="95"/>
      <c r="L94" s="89"/>
      <c r="M94" s="89"/>
      <c r="N94" s="89"/>
      <c r="O94" s="94">
        <f>I94+J94+K94+L94+M94+N94</f>
        <v>425.62099999999998</v>
      </c>
    </row>
    <row r="95" spans="1:15" ht="5.25" customHeight="1" x14ac:dyDescent="0.25">
      <c r="C95" s="78"/>
      <c r="D95" s="85"/>
      <c r="E95" s="114"/>
      <c r="F95" s="64"/>
      <c r="G95" s="89"/>
      <c r="H95" s="95"/>
      <c r="I95" s="97"/>
      <c r="J95" s="97"/>
      <c r="K95" s="95"/>
      <c r="L95" s="89"/>
      <c r="M95" s="89"/>
      <c r="N95" s="89"/>
      <c r="O95" s="94">
        <f t="shared" ref="O95:O99" si="13">J95+K95+L95+M95+N95</f>
        <v>0</v>
      </c>
    </row>
    <row r="96" spans="1:15" x14ac:dyDescent="0.25">
      <c r="C96" s="78"/>
      <c r="D96" s="85"/>
      <c r="E96" s="114"/>
      <c r="F96" s="64"/>
      <c r="G96" s="89"/>
      <c r="H96" s="95"/>
      <c r="I96" s="98"/>
      <c r="J96" s="98"/>
      <c r="K96" s="95"/>
      <c r="L96" s="89"/>
      <c r="M96" s="89"/>
      <c r="N96" s="89"/>
      <c r="O96" s="94">
        <f t="shared" si="13"/>
        <v>0</v>
      </c>
    </row>
    <row r="97" spans="3:15" ht="15" customHeight="1" x14ac:dyDescent="0.25">
      <c r="C97" s="78"/>
      <c r="D97" s="85"/>
      <c r="E97" s="114"/>
      <c r="F97" s="84" t="s">
        <v>19</v>
      </c>
      <c r="G97" s="119"/>
      <c r="H97" s="119"/>
      <c r="I97" s="119">
        <v>0</v>
      </c>
      <c r="J97" s="119"/>
      <c r="K97" s="119"/>
      <c r="L97" s="119"/>
      <c r="M97" s="119"/>
      <c r="N97" s="119"/>
      <c r="O97" s="120">
        <f>I97+J97+K97+L97+M97+N97</f>
        <v>0</v>
      </c>
    </row>
    <row r="98" spans="3:15" x14ac:dyDescent="0.25">
      <c r="C98" s="78"/>
      <c r="D98" s="85"/>
      <c r="E98" s="114"/>
      <c r="F98" s="113"/>
      <c r="G98" s="119"/>
      <c r="H98" s="119"/>
      <c r="I98" s="119"/>
      <c r="J98" s="119"/>
      <c r="K98" s="119"/>
      <c r="L98" s="119"/>
      <c r="M98" s="119"/>
      <c r="N98" s="119"/>
      <c r="O98" s="120">
        <f t="shared" si="13"/>
        <v>0</v>
      </c>
    </row>
    <row r="99" spans="3:15" ht="24" customHeight="1" x14ac:dyDescent="0.25">
      <c r="C99" s="78"/>
      <c r="D99" s="85"/>
      <c r="E99" s="114"/>
      <c r="F99" s="1" t="s">
        <v>20</v>
      </c>
      <c r="G99" s="27"/>
      <c r="H99" s="26"/>
      <c r="I99" s="26">
        <v>0</v>
      </c>
      <c r="J99" s="26"/>
      <c r="K99" s="26"/>
      <c r="L99" s="26"/>
      <c r="M99" s="26"/>
      <c r="N99" s="26"/>
      <c r="O99" s="27">
        <f t="shared" si="13"/>
        <v>0</v>
      </c>
    </row>
    <row r="100" spans="3:15" ht="21" customHeight="1" x14ac:dyDescent="0.25">
      <c r="C100" s="112"/>
      <c r="D100" s="113"/>
      <c r="E100" s="114"/>
      <c r="F100" s="1" t="s">
        <v>21</v>
      </c>
      <c r="G100" s="27"/>
      <c r="H100" s="26"/>
      <c r="I100" s="26">
        <v>425.62099999999998</v>
      </c>
      <c r="J100" s="29"/>
      <c r="K100" s="26"/>
      <c r="L100" s="26"/>
      <c r="M100" s="26"/>
      <c r="N100" s="26"/>
      <c r="O100" s="27">
        <f>I100+J100+K100+L100+M100+N100</f>
        <v>425.62099999999998</v>
      </c>
    </row>
    <row r="101" spans="3:15" ht="1.5" hidden="1" customHeight="1" x14ac:dyDescent="0.25">
      <c r="C101" s="11"/>
      <c r="D101" s="12"/>
      <c r="E101" s="114" t="s">
        <v>51</v>
      </c>
      <c r="F101" s="83"/>
      <c r="G101" s="83"/>
      <c r="H101" s="140"/>
      <c r="I101" s="45"/>
      <c r="J101" s="141">
        <f>J103+J104+J105+J106</f>
        <v>202.1</v>
      </c>
      <c r="K101" s="45"/>
      <c r="L101" s="142"/>
      <c r="M101" s="143"/>
      <c r="N101" s="143"/>
      <c r="O101" s="146">
        <f>J101+K102+L101+M101+N101</f>
        <v>1224.2</v>
      </c>
    </row>
    <row r="102" spans="3:15" ht="33" customHeight="1" x14ac:dyDescent="0.25">
      <c r="C102" s="77" t="s">
        <v>24</v>
      </c>
      <c r="D102" s="79" t="s">
        <v>50</v>
      </c>
      <c r="E102" s="114"/>
      <c r="F102" s="2" t="s">
        <v>18</v>
      </c>
      <c r="G102" s="2"/>
      <c r="H102" s="140"/>
      <c r="I102" s="23"/>
      <c r="J102" s="127"/>
      <c r="K102" s="25">
        <f>K104+K105+K106</f>
        <v>1022.1</v>
      </c>
      <c r="L102" s="142">
        <f t="shared" ref="L102:L103" si="14">L104+L105+L106</f>
        <v>0</v>
      </c>
      <c r="M102" s="143"/>
      <c r="N102" s="143"/>
      <c r="O102" s="146">
        <f t="shared" ref="O102:O141" si="15">I102+J102+K102+L102+M102+N102</f>
        <v>1022.1</v>
      </c>
    </row>
    <row r="103" spans="3:15" ht="15" hidden="1" customHeight="1" x14ac:dyDescent="0.25">
      <c r="C103" s="78"/>
      <c r="D103" s="80"/>
      <c r="E103" s="114"/>
      <c r="F103" s="99"/>
      <c r="G103" s="99"/>
      <c r="H103" s="140"/>
      <c r="I103" s="46"/>
      <c r="J103" s="128"/>
      <c r="K103" s="46"/>
      <c r="L103" s="142">
        <f t="shared" si="14"/>
        <v>0</v>
      </c>
      <c r="M103" s="143"/>
      <c r="N103" s="143"/>
      <c r="O103" s="146">
        <f t="shared" si="15"/>
        <v>0</v>
      </c>
    </row>
    <row r="104" spans="3:15" ht="24.75" customHeight="1" x14ac:dyDescent="0.25">
      <c r="C104" s="78"/>
      <c r="D104" s="80"/>
      <c r="E104" s="114"/>
      <c r="F104" s="1" t="s">
        <v>19</v>
      </c>
      <c r="G104" s="1"/>
      <c r="H104" s="6"/>
      <c r="I104" s="6"/>
      <c r="J104" s="6"/>
      <c r="K104" s="6">
        <v>1001</v>
      </c>
      <c r="L104" s="6"/>
      <c r="M104" s="6"/>
      <c r="N104" s="6"/>
      <c r="O104" s="1">
        <f t="shared" si="15"/>
        <v>1001</v>
      </c>
    </row>
    <row r="105" spans="3:15" ht="22.5" customHeight="1" x14ac:dyDescent="0.25">
      <c r="C105" s="78"/>
      <c r="D105" s="80"/>
      <c r="E105" s="114"/>
      <c r="F105" s="1" t="s">
        <v>20</v>
      </c>
      <c r="G105" s="1"/>
      <c r="H105" s="6"/>
      <c r="I105" s="6"/>
      <c r="J105" s="6">
        <v>200</v>
      </c>
      <c r="K105" s="6">
        <v>10.1</v>
      </c>
      <c r="L105" s="6"/>
      <c r="M105" s="6"/>
      <c r="N105" s="6"/>
      <c r="O105" s="1">
        <f t="shared" si="15"/>
        <v>210.1</v>
      </c>
    </row>
    <row r="106" spans="3:15" ht="68.25" customHeight="1" x14ac:dyDescent="0.25">
      <c r="C106" s="112"/>
      <c r="D106" s="118"/>
      <c r="E106" s="114"/>
      <c r="F106" s="1" t="s">
        <v>21</v>
      </c>
      <c r="G106" s="1"/>
      <c r="H106" s="6"/>
      <c r="I106" s="6"/>
      <c r="J106" s="7">
        <v>2.1</v>
      </c>
      <c r="K106" s="7">
        <v>11</v>
      </c>
      <c r="L106" s="7"/>
      <c r="M106" s="7"/>
      <c r="N106" s="6"/>
      <c r="O106" s="1">
        <f t="shared" si="15"/>
        <v>13.1</v>
      </c>
    </row>
    <row r="107" spans="3:15" ht="15" hidden="1" customHeight="1" x14ac:dyDescent="0.25">
      <c r="C107" s="11"/>
      <c r="D107" s="12"/>
      <c r="E107" s="114" t="s">
        <v>26</v>
      </c>
      <c r="F107" s="83"/>
      <c r="G107" s="83"/>
      <c r="H107" s="83"/>
      <c r="I107" s="14"/>
      <c r="J107" s="22">
        <v>107</v>
      </c>
      <c r="K107" s="14">
        <v>2.1</v>
      </c>
      <c r="L107" s="144"/>
      <c r="M107" s="144"/>
      <c r="N107" s="144"/>
      <c r="O107" s="146">
        <f>J108+K108+L107+M107+N107</f>
        <v>107.47</v>
      </c>
    </row>
    <row r="108" spans="3:15" ht="0.75" customHeight="1" x14ac:dyDescent="0.25">
      <c r="C108" s="77" t="s">
        <v>24</v>
      </c>
      <c r="D108" s="79" t="s">
        <v>52</v>
      </c>
      <c r="E108" s="114"/>
      <c r="F108" s="64" t="s">
        <v>18</v>
      </c>
      <c r="G108" s="64"/>
      <c r="H108" s="83"/>
      <c r="I108" s="116"/>
      <c r="J108" s="116">
        <v>107.47</v>
      </c>
      <c r="K108" s="116"/>
      <c r="L108" s="144"/>
      <c r="M108" s="144"/>
      <c r="N108" s="144"/>
      <c r="O108" s="146">
        <f t="shared" si="15"/>
        <v>107.47</v>
      </c>
    </row>
    <row r="109" spans="3:15" ht="13.5" customHeight="1" x14ac:dyDescent="0.25">
      <c r="C109" s="78"/>
      <c r="D109" s="80"/>
      <c r="E109" s="114"/>
      <c r="F109" s="64"/>
      <c r="G109" s="64"/>
      <c r="H109" s="83"/>
      <c r="I109" s="117"/>
      <c r="J109" s="117"/>
      <c r="K109" s="117"/>
      <c r="L109" s="144"/>
      <c r="M109" s="144"/>
      <c r="N109" s="144"/>
      <c r="O109" s="146">
        <f t="shared" si="15"/>
        <v>0</v>
      </c>
    </row>
    <row r="110" spans="3:15" ht="12" customHeight="1" x14ac:dyDescent="0.25">
      <c r="C110" s="78"/>
      <c r="D110" s="80"/>
      <c r="E110" s="114"/>
      <c r="F110" s="65" t="s">
        <v>19</v>
      </c>
      <c r="G110" s="65"/>
      <c r="H110" s="65"/>
      <c r="I110" s="65"/>
      <c r="J110" s="84">
        <v>100.00313</v>
      </c>
      <c r="K110" s="84"/>
      <c r="L110" s="65"/>
      <c r="M110" s="65"/>
      <c r="N110" s="65"/>
      <c r="O110" s="147">
        <f>J110+K111+L110+M110+N110</f>
        <v>100.00313</v>
      </c>
    </row>
    <row r="111" spans="3:15" x14ac:dyDescent="0.25">
      <c r="C111" s="78"/>
      <c r="D111" s="80"/>
      <c r="E111" s="114"/>
      <c r="F111" s="65"/>
      <c r="G111" s="65"/>
      <c r="H111" s="65"/>
      <c r="I111" s="65"/>
      <c r="J111" s="113"/>
      <c r="K111" s="113"/>
      <c r="L111" s="65"/>
      <c r="M111" s="65"/>
      <c r="N111" s="65"/>
      <c r="O111" s="148">
        <f t="shared" si="15"/>
        <v>0</v>
      </c>
    </row>
    <row r="112" spans="3:15" ht="27" customHeight="1" x14ac:dyDescent="0.25">
      <c r="C112" s="78"/>
      <c r="D112" s="80"/>
      <c r="E112" s="114"/>
      <c r="F112" s="1" t="s">
        <v>20</v>
      </c>
      <c r="G112" s="1"/>
      <c r="H112" s="6"/>
      <c r="I112" s="6"/>
      <c r="J112" s="6">
        <v>6.38687</v>
      </c>
      <c r="K112" s="6"/>
      <c r="L112" s="6"/>
      <c r="M112" s="6"/>
      <c r="N112" s="6"/>
      <c r="O112" s="1">
        <f t="shared" si="15"/>
        <v>6.38687</v>
      </c>
    </row>
    <row r="113" spans="3:15" ht="25.5" customHeight="1" x14ac:dyDescent="0.25">
      <c r="C113" s="112"/>
      <c r="D113" s="118"/>
      <c r="E113" s="114"/>
      <c r="F113" s="1" t="s">
        <v>21</v>
      </c>
      <c r="G113" s="1"/>
      <c r="H113" s="6"/>
      <c r="I113" s="6"/>
      <c r="J113" s="7">
        <v>1.08</v>
      </c>
      <c r="K113" s="7"/>
      <c r="L113" s="6"/>
      <c r="M113" s="6"/>
      <c r="N113" s="6"/>
      <c r="O113" s="1">
        <f t="shared" si="15"/>
        <v>1.08</v>
      </c>
    </row>
    <row r="114" spans="3:15" ht="12.75" hidden="1" customHeight="1" x14ac:dyDescent="0.25">
      <c r="C114" s="11"/>
      <c r="D114" s="12"/>
      <c r="E114" s="114" t="s">
        <v>26</v>
      </c>
      <c r="F114" s="83"/>
      <c r="G114" s="83"/>
      <c r="H114" s="83"/>
      <c r="I114" s="11"/>
      <c r="J114" s="17">
        <f>J117+J119</f>
        <v>53.19</v>
      </c>
      <c r="K114" s="11"/>
      <c r="L114" s="64"/>
      <c r="M114" s="64"/>
      <c r="N114" s="64"/>
      <c r="O114" s="94">
        <f>J115+K115+L114+M114+N114</f>
        <v>53.73</v>
      </c>
    </row>
    <row r="115" spans="3:15" ht="38.25" customHeight="1" x14ac:dyDescent="0.25">
      <c r="C115" s="77" t="s">
        <v>24</v>
      </c>
      <c r="D115" s="79" t="s">
        <v>53</v>
      </c>
      <c r="E115" s="114"/>
      <c r="F115" s="2" t="s">
        <v>18</v>
      </c>
      <c r="G115" s="2"/>
      <c r="H115" s="83"/>
      <c r="I115" s="2"/>
      <c r="J115" s="20">
        <f>J117+J119+J120</f>
        <v>53.73</v>
      </c>
      <c r="K115" s="2"/>
      <c r="L115" s="64"/>
      <c r="M115" s="64"/>
      <c r="N115" s="64"/>
      <c r="O115" s="99">
        <f t="shared" si="15"/>
        <v>53.73</v>
      </c>
    </row>
    <row r="116" spans="3:15" ht="15" hidden="1" customHeight="1" x14ac:dyDescent="0.25">
      <c r="C116" s="78"/>
      <c r="D116" s="80"/>
      <c r="E116" s="114"/>
      <c r="F116" s="99"/>
      <c r="G116" s="99"/>
      <c r="H116" s="83"/>
      <c r="I116" s="4"/>
      <c r="J116" s="18">
        <v>49.99915</v>
      </c>
      <c r="K116" s="4"/>
      <c r="L116" s="64"/>
      <c r="M116" s="64"/>
      <c r="N116" s="64"/>
      <c r="O116" s="99">
        <f t="shared" si="15"/>
        <v>49.99915</v>
      </c>
    </row>
    <row r="117" spans="3:15" ht="15" customHeight="1" x14ac:dyDescent="0.25">
      <c r="C117" s="78"/>
      <c r="D117" s="80"/>
      <c r="E117" s="114"/>
      <c r="F117" s="65" t="s">
        <v>19</v>
      </c>
      <c r="G117" s="65"/>
      <c r="H117" s="65"/>
      <c r="I117" s="65"/>
      <c r="J117" s="65">
        <v>49.99915</v>
      </c>
      <c r="K117" s="65"/>
      <c r="L117" s="65"/>
      <c r="M117" s="65"/>
      <c r="N117" s="65"/>
      <c r="O117" s="114">
        <f>I117+J117+K117+L117+M117+N117</f>
        <v>49.99915</v>
      </c>
    </row>
    <row r="118" spans="3:15" x14ac:dyDescent="0.25">
      <c r="C118" s="78"/>
      <c r="D118" s="80"/>
      <c r="E118" s="114"/>
      <c r="F118" s="65"/>
      <c r="G118" s="65"/>
      <c r="H118" s="65"/>
      <c r="I118" s="65"/>
      <c r="J118" s="65"/>
      <c r="K118" s="65"/>
      <c r="L118" s="65"/>
      <c r="M118" s="65"/>
      <c r="N118" s="65"/>
      <c r="O118" s="114">
        <f t="shared" si="15"/>
        <v>0</v>
      </c>
    </row>
    <row r="119" spans="3:15" ht="23.25" customHeight="1" x14ac:dyDescent="0.25">
      <c r="C119" s="78"/>
      <c r="D119" s="80"/>
      <c r="E119" s="114"/>
      <c r="F119" s="1" t="s">
        <v>20</v>
      </c>
      <c r="G119" s="1"/>
      <c r="H119" s="6"/>
      <c r="I119" s="6"/>
      <c r="J119" s="7">
        <v>3.1908500000000002</v>
      </c>
      <c r="K119" s="6"/>
      <c r="L119" s="6"/>
      <c r="M119" s="6"/>
      <c r="N119" s="6"/>
      <c r="O119" s="1">
        <f t="shared" si="15"/>
        <v>3.1908500000000002</v>
      </c>
    </row>
    <row r="120" spans="3:15" ht="24" customHeight="1" x14ac:dyDescent="0.25">
      <c r="C120" s="112"/>
      <c r="D120" s="118"/>
      <c r="E120" s="114"/>
      <c r="F120" s="1" t="s">
        <v>21</v>
      </c>
      <c r="G120" s="1"/>
      <c r="H120" s="6"/>
      <c r="I120" s="6"/>
      <c r="J120" s="7">
        <v>0.54</v>
      </c>
      <c r="K120" s="7"/>
      <c r="L120" s="6"/>
      <c r="M120" s="6"/>
      <c r="N120" s="6"/>
      <c r="O120" s="1">
        <f t="shared" si="15"/>
        <v>0.54</v>
      </c>
    </row>
    <row r="121" spans="3:15" hidden="1" x14ac:dyDescent="0.25">
      <c r="C121" s="11"/>
      <c r="D121" s="12"/>
      <c r="E121" s="114" t="s">
        <v>45</v>
      </c>
      <c r="F121" s="64" t="s">
        <v>18</v>
      </c>
      <c r="G121" s="64"/>
      <c r="H121" s="136"/>
      <c r="I121" s="144"/>
      <c r="J121" s="144">
        <v>15</v>
      </c>
      <c r="K121" s="144"/>
      <c r="L121" s="144"/>
      <c r="M121" s="144"/>
      <c r="N121" s="144"/>
      <c r="O121" s="145">
        <f t="shared" si="15"/>
        <v>15</v>
      </c>
    </row>
    <row r="122" spans="3:15" ht="11.25" customHeight="1" x14ac:dyDescent="0.25">
      <c r="C122" s="75" t="s">
        <v>24</v>
      </c>
      <c r="D122" s="76" t="s">
        <v>54</v>
      </c>
      <c r="E122" s="114"/>
      <c r="F122" s="64"/>
      <c r="G122" s="64"/>
      <c r="H122" s="136"/>
      <c r="I122" s="144"/>
      <c r="J122" s="144"/>
      <c r="K122" s="144"/>
      <c r="L122" s="144"/>
      <c r="M122" s="144"/>
      <c r="N122" s="144"/>
      <c r="O122" s="145">
        <f t="shared" si="15"/>
        <v>0</v>
      </c>
    </row>
    <row r="123" spans="3:15" x14ac:dyDescent="0.25">
      <c r="C123" s="75"/>
      <c r="D123" s="76"/>
      <c r="E123" s="114"/>
      <c r="F123" s="64"/>
      <c r="G123" s="64"/>
      <c r="H123" s="136"/>
      <c r="I123" s="144"/>
      <c r="J123" s="144"/>
      <c r="K123" s="144"/>
      <c r="L123" s="144"/>
      <c r="M123" s="144"/>
      <c r="N123" s="144"/>
      <c r="O123" s="145">
        <f t="shared" si="15"/>
        <v>0</v>
      </c>
    </row>
    <row r="124" spans="3:15" ht="15" customHeight="1" x14ac:dyDescent="0.25">
      <c r="C124" s="75"/>
      <c r="D124" s="76"/>
      <c r="E124" s="114"/>
      <c r="F124" s="65" t="s">
        <v>19</v>
      </c>
      <c r="G124" s="65"/>
      <c r="H124" s="65"/>
      <c r="I124" s="65"/>
      <c r="J124" s="65"/>
      <c r="K124" s="65"/>
      <c r="L124" s="65"/>
      <c r="M124" s="65"/>
      <c r="N124" s="65"/>
      <c r="O124" s="114">
        <f t="shared" si="15"/>
        <v>0</v>
      </c>
    </row>
    <row r="125" spans="3:15" x14ac:dyDescent="0.25">
      <c r="C125" s="75"/>
      <c r="D125" s="76"/>
      <c r="E125" s="114"/>
      <c r="F125" s="65"/>
      <c r="G125" s="65"/>
      <c r="H125" s="65"/>
      <c r="I125" s="65"/>
      <c r="J125" s="65"/>
      <c r="K125" s="65"/>
      <c r="L125" s="65"/>
      <c r="M125" s="65"/>
      <c r="N125" s="65"/>
      <c r="O125" s="114">
        <f t="shared" si="15"/>
        <v>0</v>
      </c>
    </row>
    <row r="126" spans="3:15" ht="23.25" customHeight="1" x14ac:dyDescent="0.25">
      <c r="C126" s="75"/>
      <c r="D126" s="76"/>
      <c r="E126" s="114"/>
      <c r="F126" s="1" t="s">
        <v>20</v>
      </c>
      <c r="G126" s="1"/>
      <c r="H126" s="6"/>
      <c r="I126" s="6"/>
      <c r="J126" s="6"/>
      <c r="K126" s="6"/>
      <c r="L126" s="6"/>
      <c r="M126" s="6"/>
      <c r="N126" s="6"/>
      <c r="O126" s="1">
        <f t="shared" si="15"/>
        <v>0</v>
      </c>
    </row>
    <row r="127" spans="3:15" ht="22.5" customHeight="1" x14ac:dyDescent="0.25">
      <c r="C127" s="75"/>
      <c r="D127" s="76"/>
      <c r="E127" s="114"/>
      <c r="F127" s="65" t="s">
        <v>21</v>
      </c>
      <c r="G127" s="65"/>
      <c r="H127" s="65"/>
      <c r="I127" s="65"/>
      <c r="J127" s="76">
        <v>15</v>
      </c>
      <c r="K127" s="76"/>
      <c r="L127" s="65"/>
      <c r="M127" s="65"/>
      <c r="N127" s="65"/>
      <c r="O127" s="114">
        <f t="shared" si="15"/>
        <v>15</v>
      </c>
    </row>
    <row r="128" spans="3:15" ht="6" hidden="1" customHeight="1" x14ac:dyDescent="0.25">
      <c r="C128" s="75"/>
      <c r="D128" s="76"/>
      <c r="E128" s="114"/>
      <c r="F128" s="65"/>
      <c r="G128" s="65"/>
      <c r="H128" s="65"/>
      <c r="I128" s="65"/>
      <c r="J128" s="76"/>
      <c r="K128" s="76"/>
      <c r="L128" s="65"/>
      <c r="M128" s="65"/>
      <c r="N128" s="65"/>
      <c r="O128" s="114">
        <f t="shared" si="15"/>
        <v>0</v>
      </c>
    </row>
    <row r="129" spans="3:15" ht="48.75" customHeight="1" x14ac:dyDescent="0.25">
      <c r="C129" s="77" t="s">
        <v>24</v>
      </c>
      <c r="D129" s="76" t="s">
        <v>55</v>
      </c>
      <c r="E129" s="114"/>
      <c r="F129" s="2" t="s">
        <v>18</v>
      </c>
      <c r="G129" s="2"/>
      <c r="H129" s="15"/>
      <c r="I129" s="15" t="s">
        <v>22</v>
      </c>
      <c r="J129" s="15"/>
      <c r="K129" s="16"/>
      <c r="L129" s="15">
        <f>L138+L140+L141</f>
        <v>10492.199999999999</v>
      </c>
      <c r="M129" s="15"/>
      <c r="N129" s="15"/>
      <c r="O129" s="15">
        <f>J129+K129+L129+M129+N129</f>
        <v>10492.199999999999</v>
      </c>
    </row>
    <row r="130" spans="3:15" ht="0.75" hidden="1" customHeight="1" x14ac:dyDescent="0.25">
      <c r="C130" s="78"/>
      <c r="D130" s="76"/>
      <c r="E130" s="114"/>
      <c r="F130" s="99"/>
      <c r="G130" s="99"/>
      <c r="H130" s="15"/>
      <c r="I130" s="4"/>
      <c r="J130" s="15"/>
      <c r="K130" s="4"/>
      <c r="L130" s="15"/>
      <c r="M130" s="15"/>
      <c r="N130" s="15"/>
      <c r="O130" s="15">
        <f t="shared" si="15"/>
        <v>0</v>
      </c>
    </row>
    <row r="131" spans="3:15" ht="15" hidden="1" customHeight="1" x14ac:dyDescent="0.25">
      <c r="C131" s="78"/>
      <c r="D131" s="76"/>
      <c r="E131" s="114"/>
      <c r="F131" s="115"/>
      <c r="G131" s="115"/>
      <c r="H131" s="15"/>
      <c r="I131" s="4"/>
      <c r="J131" s="15"/>
      <c r="K131" s="4"/>
      <c r="L131" s="15"/>
      <c r="M131" s="15"/>
      <c r="N131" s="15"/>
      <c r="O131" s="15">
        <f t="shared" si="15"/>
        <v>0</v>
      </c>
    </row>
    <row r="132" spans="3:15" ht="15" hidden="1" customHeight="1" x14ac:dyDescent="0.25">
      <c r="C132" s="78"/>
      <c r="D132" s="76"/>
      <c r="E132" s="114"/>
      <c r="F132" s="115"/>
      <c r="G132" s="115"/>
      <c r="H132" s="15"/>
      <c r="I132" s="4"/>
      <c r="J132" s="15"/>
      <c r="K132" s="4"/>
      <c r="L132" s="15"/>
      <c r="M132" s="15"/>
      <c r="N132" s="15"/>
      <c r="O132" s="15">
        <f t="shared" si="15"/>
        <v>0</v>
      </c>
    </row>
    <row r="133" spans="3:15" ht="15" hidden="1" customHeight="1" x14ac:dyDescent="0.25">
      <c r="C133" s="78"/>
      <c r="D133" s="76"/>
      <c r="E133" s="114"/>
      <c r="F133" s="115"/>
      <c r="G133" s="115"/>
      <c r="H133" s="15"/>
      <c r="I133" s="4"/>
      <c r="J133" s="15"/>
      <c r="K133" s="4"/>
      <c r="L133" s="15"/>
      <c r="M133" s="15"/>
      <c r="N133" s="15"/>
      <c r="O133" s="15">
        <f t="shared" si="15"/>
        <v>0</v>
      </c>
    </row>
    <row r="134" spans="3:15" ht="15" hidden="1" customHeight="1" x14ac:dyDescent="0.25">
      <c r="C134" s="78"/>
      <c r="D134" s="76"/>
      <c r="E134" s="114"/>
      <c r="F134" s="115"/>
      <c r="G134" s="115"/>
      <c r="H134" s="15"/>
      <c r="I134" s="4"/>
      <c r="J134" s="15"/>
      <c r="K134" s="4"/>
      <c r="L134" s="15"/>
      <c r="M134" s="15"/>
      <c r="N134" s="15"/>
      <c r="O134" s="15">
        <f t="shared" si="15"/>
        <v>0</v>
      </c>
    </row>
    <row r="135" spans="3:15" ht="15" hidden="1" customHeight="1" x14ac:dyDescent="0.25">
      <c r="C135" s="78"/>
      <c r="D135" s="76"/>
      <c r="E135" s="114"/>
      <c r="F135" s="115"/>
      <c r="G135" s="115"/>
      <c r="H135" s="15"/>
      <c r="I135" s="4"/>
      <c r="J135" s="15"/>
      <c r="K135" s="4"/>
      <c r="L135" s="15"/>
      <c r="M135" s="15"/>
      <c r="N135" s="15"/>
      <c r="O135" s="15">
        <f t="shared" si="15"/>
        <v>0</v>
      </c>
    </row>
    <row r="136" spans="3:15" ht="15" hidden="1" customHeight="1" x14ac:dyDescent="0.25">
      <c r="C136" s="78"/>
      <c r="D136" s="76"/>
      <c r="E136" s="114"/>
      <c r="F136" s="115"/>
      <c r="G136" s="115"/>
      <c r="H136" s="15"/>
      <c r="I136" s="4"/>
      <c r="J136" s="15"/>
      <c r="K136" s="4"/>
      <c r="L136" s="15"/>
      <c r="M136" s="15"/>
      <c r="N136" s="15"/>
      <c r="O136" s="15">
        <f t="shared" si="15"/>
        <v>0</v>
      </c>
    </row>
    <row r="137" spans="3:15" ht="15" hidden="1" customHeight="1" x14ac:dyDescent="0.25">
      <c r="C137" s="78"/>
      <c r="D137" s="76"/>
      <c r="E137" s="114"/>
      <c r="F137" s="115"/>
      <c r="G137" s="115"/>
      <c r="H137" s="15"/>
      <c r="I137" s="4"/>
      <c r="J137" s="15"/>
      <c r="K137" s="4"/>
      <c r="L137" s="15"/>
      <c r="M137" s="15"/>
      <c r="N137" s="15"/>
      <c r="O137" s="15">
        <f t="shared" si="15"/>
        <v>0</v>
      </c>
    </row>
    <row r="138" spans="3:15" ht="15" customHeight="1" x14ac:dyDescent="0.25">
      <c r="C138" s="78"/>
      <c r="D138" s="76"/>
      <c r="E138" s="114"/>
      <c r="F138" s="65" t="s">
        <v>19</v>
      </c>
      <c r="G138" s="65"/>
      <c r="H138" s="65"/>
      <c r="I138" s="65"/>
      <c r="J138" s="65"/>
      <c r="K138" s="65"/>
      <c r="L138" s="65">
        <v>10387.299999999999</v>
      </c>
      <c r="M138" s="65"/>
      <c r="N138" s="65"/>
      <c r="O138" s="114">
        <f t="shared" si="15"/>
        <v>10387.299999999999</v>
      </c>
    </row>
    <row r="139" spans="3:15" x14ac:dyDescent="0.25">
      <c r="C139" s="78"/>
      <c r="D139" s="76"/>
      <c r="E139" s="114"/>
      <c r="F139" s="65"/>
      <c r="G139" s="65"/>
      <c r="H139" s="65"/>
      <c r="I139" s="65"/>
      <c r="J139" s="65"/>
      <c r="K139" s="65"/>
      <c r="L139" s="65"/>
      <c r="M139" s="65"/>
      <c r="N139" s="65"/>
      <c r="O139" s="114">
        <f t="shared" si="15"/>
        <v>0</v>
      </c>
    </row>
    <row r="140" spans="3:15" ht="21.75" customHeight="1" x14ac:dyDescent="0.25">
      <c r="C140" s="78"/>
      <c r="D140" s="76"/>
      <c r="E140" s="114"/>
      <c r="F140" s="1" t="s">
        <v>20</v>
      </c>
      <c r="G140" s="1"/>
      <c r="H140" s="6"/>
      <c r="I140" s="6"/>
      <c r="J140" s="6"/>
      <c r="K140" s="6"/>
      <c r="L140" s="6"/>
      <c r="M140" s="6"/>
      <c r="N140" s="6"/>
      <c r="O140" s="1">
        <f t="shared" si="15"/>
        <v>0</v>
      </c>
    </row>
    <row r="141" spans="3:15" ht="23.25" customHeight="1" x14ac:dyDescent="0.25">
      <c r="C141" s="112"/>
      <c r="D141" s="76"/>
      <c r="E141" s="114"/>
      <c r="F141" s="1" t="s">
        <v>21</v>
      </c>
      <c r="G141" s="1"/>
      <c r="H141" s="6"/>
      <c r="I141" s="6"/>
      <c r="J141" s="7"/>
      <c r="K141" s="7"/>
      <c r="L141" s="7">
        <v>104.9</v>
      </c>
      <c r="M141" s="6"/>
      <c r="N141" s="6"/>
      <c r="O141" s="1">
        <f t="shared" si="15"/>
        <v>104.9</v>
      </c>
    </row>
  </sheetData>
  <mergeCells count="349">
    <mergeCell ref="F7:K7"/>
    <mergeCell ref="E8:L8"/>
    <mergeCell ref="E23:E29"/>
    <mergeCell ref="C12:C15"/>
    <mergeCell ref="D12:D15"/>
    <mergeCell ref="E12:E15"/>
    <mergeCell ref="G12:O12"/>
    <mergeCell ref="G13:G15"/>
    <mergeCell ref="H13:H15"/>
    <mergeCell ref="I13:I15"/>
    <mergeCell ref="J13:J15"/>
    <mergeCell ref="K13:K15"/>
    <mergeCell ref="L13:L15"/>
    <mergeCell ref="N13:N15"/>
    <mergeCell ref="O13:O15"/>
    <mergeCell ref="M16:M17"/>
    <mergeCell ref="N16:N17"/>
    <mergeCell ref="O16:O17"/>
    <mergeCell ref="F21:F22"/>
    <mergeCell ref="G21:G22"/>
    <mergeCell ref="H21:H22"/>
    <mergeCell ref="I21:I22"/>
    <mergeCell ref="J21:J22"/>
    <mergeCell ref="K21:K22"/>
    <mergeCell ref="O21:O22"/>
    <mergeCell ref="E16:E22"/>
    <mergeCell ref="M13:M15"/>
    <mergeCell ref="F16:F17"/>
    <mergeCell ref="G16:G17"/>
    <mergeCell ref="H16:H17"/>
    <mergeCell ref="I16:I17"/>
    <mergeCell ref="J16:J17"/>
    <mergeCell ref="K16:K17"/>
    <mergeCell ref="L16:L17"/>
    <mergeCell ref="D16:D22"/>
    <mergeCell ref="F23:F24"/>
    <mergeCell ref="G23:G24"/>
    <mergeCell ref="H23:H24"/>
    <mergeCell ref="I23:I24"/>
    <mergeCell ref="J23:J24"/>
    <mergeCell ref="L21:L22"/>
    <mergeCell ref="M21:M22"/>
    <mergeCell ref="N21:N22"/>
    <mergeCell ref="K23:K24"/>
    <mergeCell ref="L23:L24"/>
    <mergeCell ref="M23:M24"/>
    <mergeCell ref="M28:M29"/>
    <mergeCell ref="F26:F27"/>
    <mergeCell ref="G26:G27"/>
    <mergeCell ref="H26:H27"/>
    <mergeCell ref="I26:I27"/>
    <mergeCell ref="J26:J27"/>
    <mergeCell ref="K26:K27"/>
    <mergeCell ref="N23:N24"/>
    <mergeCell ref="O23:O24"/>
    <mergeCell ref="F28:F29"/>
    <mergeCell ref="E31:E35"/>
    <mergeCell ref="F34:F35"/>
    <mergeCell ref="G34:G35"/>
    <mergeCell ref="G28:G29"/>
    <mergeCell ref="H28:H29"/>
    <mergeCell ref="I28:I29"/>
    <mergeCell ref="J28:J29"/>
    <mergeCell ref="K28:K29"/>
    <mergeCell ref="L28:L29"/>
    <mergeCell ref="M34:M35"/>
    <mergeCell ref="L26:L27"/>
    <mergeCell ref="M26:M27"/>
    <mergeCell ref="C42:C45"/>
    <mergeCell ref="D42:D45"/>
    <mergeCell ref="E42:E45"/>
    <mergeCell ref="M36:M37"/>
    <mergeCell ref="F40:F41"/>
    <mergeCell ref="G40:G41"/>
    <mergeCell ref="H40:H41"/>
    <mergeCell ref="I40:I41"/>
    <mergeCell ref="J40:J41"/>
    <mergeCell ref="K40:K41"/>
    <mergeCell ref="D36:D41"/>
    <mergeCell ref="E36:E41"/>
    <mergeCell ref="F36:F37"/>
    <mergeCell ref="G36:G37"/>
    <mergeCell ref="H36:H37"/>
    <mergeCell ref="I36:I37"/>
    <mergeCell ref="J36:J37"/>
    <mergeCell ref="K36:K37"/>
    <mergeCell ref="L36:L37"/>
    <mergeCell ref="C31:C41"/>
    <mergeCell ref="D31:D35"/>
    <mergeCell ref="L49:L50"/>
    <mergeCell ref="M49:M50"/>
    <mergeCell ref="N49:N50"/>
    <mergeCell ref="O49:O50"/>
    <mergeCell ref="C23:C29"/>
    <mergeCell ref="C16:C22"/>
    <mergeCell ref="N36:N37"/>
    <mergeCell ref="O36:O37"/>
    <mergeCell ref="N40:N41"/>
    <mergeCell ref="O40:O41"/>
    <mergeCell ref="D23:D29"/>
    <mergeCell ref="N26:N27"/>
    <mergeCell ref="O26:O27"/>
    <mergeCell ref="N28:N29"/>
    <mergeCell ref="O28:O29"/>
    <mergeCell ref="N34:N35"/>
    <mergeCell ref="O34:O35"/>
    <mergeCell ref="L40:L41"/>
    <mergeCell ref="M40:M41"/>
    <mergeCell ref="H34:H35"/>
    <mergeCell ref="I34:I35"/>
    <mergeCell ref="J34:J35"/>
    <mergeCell ref="K34:K35"/>
    <mergeCell ref="L34:L35"/>
    <mergeCell ref="C46:C50"/>
    <mergeCell ref="D46:D50"/>
    <mergeCell ref="E46:E50"/>
    <mergeCell ref="F49:F50"/>
    <mergeCell ref="G49:G50"/>
    <mergeCell ref="H49:H50"/>
    <mergeCell ref="I49:I50"/>
    <mergeCell ref="J49:J50"/>
    <mergeCell ref="K49:K50"/>
    <mergeCell ref="O51:O53"/>
    <mergeCell ref="F54:F55"/>
    <mergeCell ref="G54:G55"/>
    <mergeCell ref="H54:H55"/>
    <mergeCell ref="I54:I55"/>
    <mergeCell ref="J54:J55"/>
    <mergeCell ref="K54:K55"/>
    <mergeCell ref="L54:L55"/>
    <mergeCell ref="O54:O55"/>
    <mergeCell ref="N52:N53"/>
    <mergeCell ref="M52:M53"/>
    <mergeCell ref="M54:M55"/>
    <mergeCell ref="N54:N55"/>
    <mergeCell ref="E62:E65"/>
    <mergeCell ref="C66:C70"/>
    <mergeCell ref="D66:D70"/>
    <mergeCell ref="E66:E70"/>
    <mergeCell ref="C58:C61"/>
    <mergeCell ref="D58:D61"/>
    <mergeCell ref="E58:E61"/>
    <mergeCell ref="K51:K53"/>
    <mergeCell ref="L51:L53"/>
    <mergeCell ref="J52:J53"/>
    <mergeCell ref="E52:E57"/>
    <mergeCell ref="F52:F53"/>
    <mergeCell ref="G52:G53"/>
    <mergeCell ref="H52:H53"/>
    <mergeCell ref="I52:I53"/>
    <mergeCell ref="E71:E74"/>
    <mergeCell ref="C75:C80"/>
    <mergeCell ref="D75:D80"/>
    <mergeCell ref="E75:E80"/>
    <mergeCell ref="N90:N91"/>
    <mergeCell ref="O90:O91"/>
    <mergeCell ref="H88:H89"/>
    <mergeCell ref="L88:L89"/>
    <mergeCell ref="M88:M89"/>
    <mergeCell ref="H81:H83"/>
    <mergeCell ref="K81:K83"/>
    <mergeCell ref="L81:L83"/>
    <mergeCell ref="M81:M83"/>
    <mergeCell ref="N81:N83"/>
    <mergeCell ref="O81:O83"/>
    <mergeCell ref="H84:H85"/>
    <mergeCell ref="I84:I85"/>
    <mergeCell ref="J84:J85"/>
    <mergeCell ref="K84:K85"/>
    <mergeCell ref="L84:L85"/>
    <mergeCell ref="M84:M85"/>
    <mergeCell ref="N84:N85"/>
    <mergeCell ref="N78:N80"/>
    <mergeCell ref="O78:O80"/>
    <mergeCell ref="O94:O96"/>
    <mergeCell ref="H97:H98"/>
    <mergeCell ref="I97:I98"/>
    <mergeCell ref="J97:J98"/>
    <mergeCell ref="K97:K98"/>
    <mergeCell ref="L97:L98"/>
    <mergeCell ref="M97:M98"/>
    <mergeCell ref="N97:N98"/>
    <mergeCell ref="O97:O98"/>
    <mergeCell ref="H94:H96"/>
    <mergeCell ref="K94:K96"/>
    <mergeCell ref="L94:L96"/>
    <mergeCell ref="M94:M96"/>
    <mergeCell ref="N94:N96"/>
    <mergeCell ref="J94:J96"/>
    <mergeCell ref="O101:O103"/>
    <mergeCell ref="E107:E113"/>
    <mergeCell ref="F107:G107"/>
    <mergeCell ref="H107:H109"/>
    <mergeCell ref="L107:L109"/>
    <mergeCell ref="M107:M109"/>
    <mergeCell ref="N107:N109"/>
    <mergeCell ref="O107:O109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N101:N103"/>
    <mergeCell ref="E101:E106"/>
    <mergeCell ref="G110:G111"/>
    <mergeCell ref="N114:N116"/>
    <mergeCell ref="O114:O116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H114:H116"/>
    <mergeCell ref="L114:L116"/>
    <mergeCell ref="M114:M116"/>
    <mergeCell ref="N127:N128"/>
    <mergeCell ref="M138:M139"/>
    <mergeCell ref="N138:N139"/>
    <mergeCell ref="O138:O139"/>
    <mergeCell ref="O127:O128"/>
    <mergeCell ref="J138:J139"/>
    <mergeCell ref="K138:K139"/>
    <mergeCell ref="L138:L139"/>
    <mergeCell ref="O121:O123"/>
    <mergeCell ref="J124:J125"/>
    <mergeCell ref="K124:K125"/>
    <mergeCell ref="J121:J123"/>
    <mergeCell ref="L121:L123"/>
    <mergeCell ref="M121:M123"/>
    <mergeCell ref="L124:L125"/>
    <mergeCell ref="M124:M125"/>
    <mergeCell ref="N124:N125"/>
    <mergeCell ref="O124:O125"/>
    <mergeCell ref="K121:K123"/>
    <mergeCell ref="N121:N123"/>
    <mergeCell ref="J127:J128"/>
    <mergeCell ref="K127:K128"/>
    <mergeCell ref="L127:L128"/>
    <mergeCell ref="M127:M128"/>
    <mergeCell ref="I138:I139"/>
    <mergeCell ref="H124:H125"/>
    <mergeCell ref="I124:I125"/>
    <mergeCell ref="K108:K109"/>
    <mergeCell ref="J78:J80"/>
    <mergeCell ref="K78:K80"/>
    <mergeCell ref="L78:L80"/>
    <mergeCell ref="M78:M80"/>
    <mergeCell ref="H101:H103"/>
    <mergeCell ref="J101:J103"/>
    <mergeCell ref="L101:L103"/>
    <mergeCell ref="M101:M103"/>
    <mergeCell ref="J108:J109"/>
    <mergeCell ref="I121:I123"/>
    <mergeCell ref="F78:F80"/>
    <mergeCell ref="G78:G80"/>
    <mergeCell ref="H78:H80"/>
    <mergeCell ref="I78:I80"/>
    <mergeCell ref="I94:I96"/>
    <mergeCell ref="F138:F139"/>
    <mergeCell ref="G138:G139"/>
    <mergeCell ref="F97:F98"/>
    <mergeCell ref="F108:F109"/>
    <mergeCell ref="G108:G109"/>
    <mergeCell ref="F110:F111"/>
    <mergeCell ref="F121:F123"/>
    <mergeCell ref="G121:G123"/>
    <mergeCell ref="F124:F125"/>
    <mergeCell ref="G124:G125"/>
    <mergeCell ref="H121:H123"/>
    <mergeCell ref="H127:H128"/>
    <mergeCell ref="F127:F128"/>
    <mergeCell ref="G127:G128"/>
    <mergeCell ref="F94:F96"/>
    <mergeCell ref="G94:G96"/>
    <mergeCell ref="G97:G98"/>
    <mergeCell ref="F101:G101"/>
    <mergeCell ref="F103:G103"/>
    <mergeCell ref="O84:O85"/>
    <mergeCell ref="A88:A89"/>
    <mergeCell ref="J81:J83"/>
    <mergeCell ref="I81:I83"/>
    <mergeCell ref="G88:G89"/>
    <mergeCell ref="F88:F89"/>
    <mergeCell ref="I88:I89"/>
    <mergeCell ref="J88:J89"/>
    <mergeCell ref="K88:K89"/>
    <mergeCell ref="N88:N89"/>
    <mergeCell ref="O88:O89"/>
    <mergeCell ref="F84:F85"/>
    <mergeCell ref="G84:G85"/>
    <mergeCell ref="F81:G81"/>
    <mergeCell ref="F83:G83"/>
    <mergeCell ref="E82:E87"/>
    <mergeCell ref="E94:E100"/>
    <mergeCell ref="H90:H91"/>
    <mergeCell ref="I90:I91"/>
    <mergeCell ref="J90:J91"/>
    <mergeCell ref="K90:K91"/>
    <mergeCell ref="L90:L91"/>
    <mergeCell ref="M90:M91"/>
    <mergeCell ref="F90:F91"/>
    <mergeCell ref="G90:G91"/>
    <mergeCell ref="E88:E93"/>
    <mergeCell ref="F130:G130"/>
    <mergeCell ref="F131:G131"/>
    <mergeCell ref="F132:G132"/>
    <mergeCell ref="F133:G133"/>
    <mergeCell ref="F134:G134"/>
    <mergeCell ref="F135:G135"/>
    <mergeCell ref="F136:G136"/>
    <mergeCell ref="C102:C106"/>
    <mergeCell ref="I108:I109"/>
    <mergeCell ref="D108:D113"/>
    <mergeCell ref="E129:E141"/>
    <mergeCell ref="D122:D128"/>
    <mergeCell ref="D115:D120"/>
    <mergeCell ref="E121:E128"/>
    <mergeCell ref="F117:F118"/>
    <mergeCell ref="G117:G118"/>
    <mergeCell ref="E114:E120"/>
    <mergeCell ref="F114:G114"/>
    <mergeCell ref="F116:G116"/>
    <mergeCell ref="F137:G137"/>
    <mergeCell ref="H138:H139"/>
    <mergeCell ref="D102:D106"/>
    <mergeCell ref="D129:D141"/>
    <mergeCell ref="I127:I128"/>
    <mergeCell ref="C108:C113"/>
    <mergeCell ref="C115:C120"/>
    <mergeCell ref="C129:C141"/>
    <mergeCell ref="C52:C57"/>
    <mergeCell ref="D82:D87"/>
    <mergeCell ref="D88:D93"/>
    <mergeCell ref="C88:C93"/>
    <mergeCell ref="C82:C87"/>
    <mergeCell ref="D94:D100"/>
    <mergeCell ref="C94:C100"/>
    <mergeCell ref="C122:C128"/>
    <mergeCell ref="C71:C74"/>
    <mergeCell ref="D71:D74"/>
    <mergeCell ref="C62:C65"/>
    <mergeCell ref="D62:D65"/>
    <mergeCell ref="D52:D57"/>
  </mergeCells>
  <pageMargins left="0.3" right="0.2" top="0.75" bottom="0.2" header="0.3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местный бюджет</vt:lpstr>
      <vt:lpstr>бюджеты всех уровней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Фатима</cp:lastModifiedBy>
  <cp:lastPrinted>2023-05-17T05:11:42Z</cp:lastPrinted>
  <dcterms:created xsi:type="dcterms:W3CDTF">2022-12-15T10:49:24Z</dcterms:created>
  <dcterms:modified xsi:type="dcterms:W3CDTF">2023-05-23T05:48:02Z</dcterms:modified>
</cp:coreProperties>
</file>