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3.12.20 измен" sheetId="1" r:id="rId1"/>
    <sheet name="23.12.20" sheetId="2" r:id="rId2"/>
    <sheet name="30.10.20" sheetId="3" r:id="rId3"/>
    <sheet name="08.09.20" sheetId="4" r:id="rId4"/>
    <sheet name="муниц прогр 27.07.20 г." sheetId="5" r:id="rId5"/>
    <sheet name="муниц прогр 28.04.20 г (2)" sheetId="6" r:id="rId6"/>
    <sheet name="муниц прогр 28.04.20 г" sheetId="7" r:id="rId7"/>
    <sheet name="муниц прогр 02.03.20 г." sheetId="8" r:id="rId8"/>
    <sheet name="муниц прогр 16.12.19 мест" sheetId="9" r:id="rId9"/>
    <sheet name="муниц прогр 16.12.19" sheetId="10" r:id="rId10"/>
    <sheet name="муниц прогр 16.10.19 мест" sheetId="11" r:id="rId11"/>
    <sheet name="муниц прогр 16.10.19" sheetId="12" r:id="rId12"/>
    <sheet name="муниц прогр 20.05.19" sheetId="13" r:id="rId13"/>
    <sheet name="муниц прогр 27.02.19" sheetId="14" r:id="rId14"/>
    <sheet name="муниц прогр 27.12.18 " sheetId="15" r:id="rId15"/>
    <sheet name="муниц прогр 01.10.18 " sheetId="16" r:id="rId16"/>
    <sheet name="муниц прогр 06.09.18" sheetId="17" r:id="rId17"/>
    <sheet name="муниц прогр 03.07.18" sheetId="18" r:id="rId18"/>
    <sheet name="муниц прогр с 25.04.18 г " sheetId="19" r:id="rId19"/>
    <sheet name="муниц прогр с 01.01.18 г " sheetId="20" r:id="rId20"/>
    <sheet name="муницпальная прогр 18.19.20" sheetId="21" r:id="rId21"/>
    <sheet name="муницпальная прогр 31.08.17" sheetId="22" r:id="rId22"/>
    <sheet name="муницпальная прогр" sheetId="23" r:id="rId23"/>
    <sheet name="исполнен 1 полуг 17 г" sheetId="24" r:id="rId24"/>
  </sheets>
  <definedNames/>
  <calcPr fullCalcOnLoad="1"/>
</workbook>
</file>

<file path=xl/sharedStrings.xml><?xml version="1.0" encoding="utf-8"?>
<sst xmlns="http://schemas.openxmlformats.org/spreadsheetml/2006/main" count="5247" uniqueCount="123">
  <si>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</si>
  <si>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</si>
  <si>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</si>
  <si>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</si>
  <si>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</si>
  <si>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</si>
  <si>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</si>
  <si>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</si>
  <si>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</si>
  <si>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</si>
  <si>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</si>
  <si>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</si>
  <si>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</si>
  <si>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</si>
  <si>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</si>
  <si>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</si>
  <si>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</si>
  <si>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</si>
  <si>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</si>
  <si>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</si>
  <si>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</si>
  <si>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</si>
  <si>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</si>
  <si>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</si>
  <si>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</si>
  <si>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</si>
  <si>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</si>
  <si>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</si>
  <si>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</si>
  <si>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</si>
  <si>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</si>
  <si>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</si>
  <si>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</si>
  <si>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</si>
  <si>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</si>
  <si>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</si>
  <si>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</si>
  <si>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</si>
  <si>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</si>
  <si>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</si>
  <si>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</si>
  <si>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</si>
  <si>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</si>
  <si>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</si>
  <si>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</si>
  <si>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</si>
  <si>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</si>
  <si>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</si>
  <si>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</si>
  <si>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</si>
  <si>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</si>
  <si>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1.11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</si>
  <si>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</si>
  <si>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</si>
  <si>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</si>
  <si>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</si>
  <si>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</si>
  <si>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Приложение</t>
  </si>
  <si>
    <t>УТВЕРЖДЕНА</t>
  </si>
  <si>
    <t>постановлением администрации</t>
  </si>
  <si>
    <t>Кильмезского района</t>
  </si>
  <si>
    <t>от 31.08.2016 № 200</t>
  </si>
  <si>
    <t>Приложение № 5  к муниципальной программе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</si>
  <si>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2014-2020 годы" за счет всех источников финансирования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</si>
  <si>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</si>
  <si>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</si>
  <si>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</si>
  <si>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Примечание: в областной бюджет дошкольного образования входит компенсация части родительской платы</t>
  </si>
  <si>
    <t>план</t>
  </si>
  <si>
    <t xml:space="preserve">исполнение </t>
  </si>
  <si>
    <t>1 полугодие 2017 года</t>
  </si>
  <si>
    <t>общее образование: резерв не входит; 2,1 тыс. руб. сумма находится в администрации района, но входит в нашу программу по школе Кильмезь местный бюджет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</si>
  <si>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</si>
  <si>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2018-2020 годы" за счет всех источников финансирования</t>
  </si>
  <si>
    <t>общее образование: резерв не входит</t>
  </si>
  <si>
    <t>01.10.2018 г</t>
  </si>
  <si>
    <t>1.15</t>
  </si>
  <si>
    <t>Ремонт системы отопления в МКОУ ДО Кильмезской ДЮСШ Кильмезского района Кировской области</t>
  </si>
  <si>
    <t>1.16</t>
  </si>
  <si>
    <t>Приобретение котла  МКОУ ООШд.Вихарево Кильмезского района Кировской области</t>
  </si>
  <si>
    <t>27.12.2018 г</t>
  </si>
  <si>
    <t>06.03.2019 г</t>
  </si>
  <si>
    <t>20.05.2019 г</t>
  </si>
  <si>
    <t>16.10.2019 г</t>
  </si>
  <si>
    <t>1,17</t>
  </si>
  <si>
    <t>Приобретение зданий для размещения образовательных организаций</t>
  </si>
  <si>
    <t>Приложение № 4  к муниципальной программе</t>
  </si>
  <si>
    <t xml:space="preserve">от </t>
  </si>
  <si>
    <t>Расходы на реализацию Муниципальной программы за счет средств местного бюджета</t>
  </si>
  <si>
    <t>УТВЕРЖДЕНО</t>
  </si>
  <si>
    <t>Приложение № 1</t>
  </si>
  <si>
    <t>Приложение № 2</t>
  </si>
  <si>
    <t xml:space="preserve"> </t>
  </si>
  <si>
    <t>окна</t>
  </si>
  <si>
    <t>печки</t>
  </si>
  <si>
    <t>ВСЕГО:</t>
  </si>
  <si>
    <t>1,18</t>
  </si>
  <si>
    <t>1,19</t>
  </si>
  <si>
    <t>1,20</t>
  </si>
  <si>
    <t>ДОП</t>
  </si>
  <si>
    <t xml:space="preserve">инфрастуктура </t>
  </si>
  <si>
    <t>1,21</t>
  </si>
  <si>
    <t>1.17</t>
  </si>
  <si>
    <t>1.18</t>
  </si>
  <si>
    <t>1.19</t>
  </si>
  <si>
    <t xml:space="preserve"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 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</si>
  <si>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</si>
  <si>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Реализация мероприятий федерального проекта "Успех каждого ребенка"</t>
  </si>
  <si>
    <t>30.04.2020 г.</t>
  </si>
  <si>
    <t>1.1.6</t>
  </si>
  <si>
    <t>1.1.7</t>
  </si>
  <si>
    <t>мероприятие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</si>
  <si>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</si>
  <si>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1.20</t>
  </si>
  <si>
    <t>Устройство вентиляции в здании МКОУ ДО ДДТ пгт Кильмезь (п.Кильмезь ул. Труда, 13)</t>
  </si>
  <si>
    <t>1.21</t>
  </si>
  <si>
    <t>Обеспечение персонифицированного финансирования дополнительного образования детей</t>
  </si>
  <si>
    <t xml:space="preserve">30.10.2020 г </t>
  </si>
  <si>
    <t>суммы резерва не входят</t>
  </si>
  <si>
    <t xml:space="preserve">23.12.2020 г </t>
  </si>
  <si>
    <t>Развитие образования Кильмезского района на 2014-2023 годы</t>
  </si>
  <si>
    <t xml:space="preserve">Приложение № 5  </t>
  </si>
  <si>
    <t>от  20.01.2021 № 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</si>
</sst>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21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10" borderId="1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8" fontId="0" fillId="25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188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5" borderId="10" xfId="0" applyNumberForma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10" borderId="12" xfId="0" applyNumberFormat="1" applyFill="1" applyBorder="1" applyAlignment="1">
      <alignment horizontal="right" vertical="center" wrapText="1"/>
    </xf>
    <xf numFmtId="49" fontId="0" fillId="10" borderId="11" xfId="0" applyNumberFormat="1" applyFill="1" applyBorder="1" applyAlignment="1">
      <alignment horizontal="right" vertical="center" wrapText="1"/>
    </xf>
    <xf numFmtId="49" fontId="0" fillId="10" borderId="13" xfId="0" applyNumberFormat="1" applyFill="1" applyBorder="1" applyAlignment="1">
      <alignment horizontal="right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15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8.28125" style="0" customWidth="1"/>
    <col min="5" max="5" width="10.140625" style="31" customWidth="1"/>
    <col min="6" max="6" width="13.00390625" style="31" customWidth="1"/>
    <col min="7" max="9" width="10.28125" style="31" customWidth="1"/>
    <col min="10" max="10" width="11.8515625" style="0" customWidth="1"/>
  </cols>
  <sheetData>
    <row r="1" ht="12.75">
      <c r="E1" s="31" t="s">
        <v>91</v>
      </c>
    </row>
    <row r="3" ht="12.75">
      <c r="E3" s="31" t="s">
        <v>89</v>
      </c>
    </row>
    <row r="4" ht="12.75">
      <c r="E4" s="31" t="s">
        <v>59</v>
      </c>
    </row>
    <row r="5" ht="12.75">
      <c r="E5" s="31" t="s">
        <v>60</v>
      </c>
    </row>
    <row r="6" ht="12.75">
      <c r="E6" s="31" t="s">
        <v>122</v>
      </c>
    </row>
    <row r="8" ht="12.75">
      <c r="B8" t="s">
        <v>121</v>
      </c>
    </row>
    <row r="10" spans="3:5" ht="12.75">
      <c r="C10" s="69" t="s">
        <v>63</v>
      </c>
      <c r="D10" s="69"/>
      <c r="E10" s="69"/>
    </row>
    <row r="11" spans="3:5" ht="12.75">
      <c r="C11" s="69"/>
      <c r="D11" s="69"/>
      <c r="E11" s="69"/>
    </row>
    <row r="12" spans="3:5" ht="12.75">
      <c r="C12" s="69"/>
      <c r="D12" s="69"/>
      <c r="E12" s="69"/>
    </row>
    <row r="13" spans="3:5" ht="12.75">
      <c r="C13" s="9"/>
      <c r="D13" s="9"/>
      <c r="E13" s="32"/>
    </row>
    <row r="14" spans="3:5" ht="12.75">
      <c r="C14" s="9"/>
      <c r="D14" s="9"/>
      <c r="E14" s="32"/>
    </row>
    <row r="16" spans="1:10" ht="12.75">
      <c r="A16" s="70" t="s">
        <v>0</v>
      </c>
      <c r="B16" s="70" t="s">
        <v>1</v>
      </c>
      <c r="C16" s="70" t="s">
        <v>2</v>
      </c>
      <c r="D16" s="70" t="s">
        <v>3</v>
      </c>
      <c r="E16" s="71" t="s">
        <v>4</v>
      </c>
      <c r="F16" s="71"/>
      <c r="G16" s="71"/>
      <c r="H16" s="71"/>
      <c r="I16" s="71"/>
      <c r="J16" s="72"/>
    </row>
    <row r="17" spans="1:10" ht="12.75">
      <c r="A17" s="47"/>
      <c r="B17" s="47"/>
      <c r="C17" s="47"/>
      <c r="D17" s="47"/>
      <c r="E17" s="73"/>
      <c r="F17" s="73"/>
      <c r="G17" s="73"/>
      <c r="H17" s="73"/>
      <c r="I17" s="73"/>
      <c r="J17" s="74"/>
    </row>
    <row r="18" spans="1:10" ht="12.75">
      <c r="A18" s="47"/>
      <c r="B18" s="47"/>
      <c r="C18" s="47"/>
      <c r="D18" s="47"/>
      <c r="E18" s="75"/>
      <c r="F18" s="75"/>
      <c r="G18" s="75"/>
      <c r="H18" s="75"/>
      <c r="I18" s="75"/>
      <c r="J18" s="76"/>
    </row>
    <row r="19" spans="1:10" ht="12.75">
      <c r="A19" s="47"/>
      <c r="B19" s="47"/>
      <c r="C19" s="47"/>
      <c r="D19" s="47"/>
      <c r="E19" s="77">
        <v>2019</v>
      </c>
      <c r="F19" s="77">
        <v>2020</v>
      </c>
      <c r="G19" s="77">
        <v>2021</v>
      </c>
      <c r="H19" s="36"/>
      <c r="I19" s="36"/>
      <c r="J19" s="70" t="s">
        <v>5</v>
      </c>
    </row>
    <row r="20" spans="1:10" ht="12.75">
      <c r="A20" s="47"/>
      <c r="B20" s="47"/>
      <c r="C20" s="47"/>
      <c r="D20" s="47"/>
      <c r="E20" s="78"/>
      <c r="F20" s="78"/>
      <c r="G20" s="78"/>
      <c r="H20" s="37">
        <v>2022</v>
      </c>
      <c r="I20" s="37">
        <v>2023</v>
      </c>
      <c r="J20" s="47"/>
    </row>
    <row r="21" spans="1:10" ht="12.75">
      <c r="A21" s="48"/>
      <c r="B21" s="48"/>
      <c r="C21" s="48"/>
      <c r="D21" s="48"/>
      <c r="E21" s="79"/>
      <c r="F21" s="79"/>
      <c r="G21" s="79"/>
      <c r="H21" s="38"/>
      <c r="I21" s="38"/>
      <c r="J21" s="48"/>
    </row>
    <row r="22" spans="1:10" ht="12.75" customHeight="1">
      <c r="A22" s="64">
        <v>1</v>
      </c>
      <c r="B22" s="64" t="s">
        <v>6</v>
      </c>
      <c r="C22" s="64" t="s">
        <v>120</v>
      </c>
      <c r="D22" s="6" t="s">
        <v>8</v>
      </c>
      <c r="E22" s="33">
        <f>E23+E24+E25+E26</f>
        <v>160912.9</v>
      </c>
      <c r="F22" s="33">
        <f>F23+F24+F25+F26</f>
        <v>172751.82400000002</v>
      </c>
      <c r="G22" s="33">
        <f>G23+G24+G25+G26</f>
        <v>170344.5</v>
      </c>
      <c r="H22" s="33">
        <f>H23+H24+H25+H26</f>
        <v>161298.90000000002</v>
      </c>
      <c r="I22" s="33">
        <f>I23+I24+I25+I26</f>
        <v>161549.2</v>
      </c>
      <c r="J22" s="6">
        <f>SUM(E22:I22)</f>
        <v>826857.324</v>
      </c>
    </row>
    <row r="23" spans="1:10" ht="25.5">
      <c r="A23" s="50"/>
      <c r="B23" s="50"/>
      <c r="C23" s="50"/>
      <c r="D23" s="2" t="s">
        <v>9</v>
      </c>
      <c r="E23" s="34">
        <f>E28+E69+E90+E95+E100+E106+E111+E116+E121</f>
        <v>0</v>
      </c>
      <c r="F23" s="41">
        <f>F28+F69+F90+F95+F100+F106+F111+F116+F121</f>
        <v>2538.8</v>
      </c>
      <c r="G23" s="41">
        <f>G28+G69+G90+G95+G100+G106+G111+G116+G121</f>
        <v>7559.6</v>
      </c>
      <c r="H23" s="41">
        <f>H28+H69+H90+H95+H100+H106+H111+H116+H121</f>
        <v>7632</v>
      </c>
      <c r="I23" s="41">
        <f>I28+I69+I90+I95+I100+I106+I111+I116+I121</f>
        <v>7584.900000000001</v>
      </c>
      <c r="J23" s="16">
        <f>SUM(E23:I23)</f>
        <v>25315.300000000003</v>
      </c>
    </row>
    <row r="24" spans="1:10" ht="12.75">
      <c r="A24" s="50"/>
      <c r="B24" s="50"/>
      <c r="C24" s="50"/>
      <c r="D24" s="2" t="s">
        <v>10</v>
      </c>
      <c r="E24" s="34">
        <f>E29+E70++E91+E96+E101+E107+E112+E117+E122+E137</f>
        <v>113818.04</v>
      </c>
      <c r="F24" s="34">
        <f>F29+F70++F91+F96+F101+F107+F112+F117+F122+F137+F127+F132+F142</f>
        <v>121875.74500000001</v>
      </c>
      <c r="G24" s="34">
        <f>G29+G70++G91+G96+G101+G107+G112+G117+G122+G137</f>
        <v>104977.40000000001</v>
      </c>
      <c r="H24" s="34">
        <f>H29+H70++H91+H96+H101+H107+H112+H117+H122+H137</f>
        <v>108366.8</v>
      </c>
      <c r="I24" s="34">
        <f>I29+I70++I91+I96+I101+I107+I112+I117+I122+I137</f>
        <v>107845.5</v>
      </c>
      <c r="J24" s="16">
        <f>SUM(E24:I24)</f>
        <v>556883.485</v>
      </c>
    </row>
    <row r="25" spans="1:10" ht="12.75">
      <c r="A25" s="50"/>
      <c r="B25" s="50"/>
      <c r="C25" s="50"/>
      <c r="D25" s="2" t="s">
        <v>11</v>
      </c>
      <c r="E25" s="34">
        <f>E30++E71+E92+E97+E102+E108+E113+E118+E123+E133+E138</f>
        <v>47094.86</v>
      </c>
      <c r="F25" s="42">
        <f>F30++F71+F92+F97+F102+F108+F113+F118+F123+F133+F138+F128+F143+F148+F153</f>
        <v>48337.278999999995</v>
      </c>
      <c r="G25" s="34">
        <f>G30++G71+G92+G97+G102+G108+G113+G118+G123+G133+G138+G128+G143+G148+G153</f>
        <v>57807.5</v>
      </c>
      <c r="H25" s="34">
        <f>H30++H71+H92+H97+H102+H108+H113+H118+H123+H133+H138</f>
        <v>45300.100000000006</v>
      </c>
      <c r="I25" s="34">
        <f>I30++I71+I92+I97+I102+I108+I113+I118+I123+I133+I138</f>
        <v>46118.8</v>
      </c>
      <c r="J25" s="16">
        <f>SUM(E25:I25)</f>
        <v>244658.539</v>
      </c>
    </row>
    <row r="26" spans="1:10" ht="38.25">
      <c r="A26" s="51"/>
      <c r="B26" s="51"/>
      <c r="C26" s="51"/>
      <c r="D26" s="3" t="s">
        <v>12</v>
      </c>
      <c r="E26" s="34">
        <f>E31++E72+E93+E98+E103+E109+E114+E119+E124</f>
        <v>0</v>
      </c>
      <c r="F26" s="34">
        <f>F31++F72+F93+F98+F103+F109+F114+F119+F124</f>
        <v>0</v>
      </c>
      <c r="G26" s="34">
        <f>G31++G72+G93+G98+G103+G109+G114+G119+G124</f>
        <v>0</v>
      </c>
      <c r="H26" s="34">
        <f>H31++H72+H93+H98+H103+H109+H114+H119+H124</f>
        <v>0</v>
      </c>
      <c r="I26" s="34">
        <f>I31++I72+I93+I98+I103+I109+I114+I119+I124</f>
        <v>0</v>
      </c>
      <c r="J26" s="16">
        <f>SUM(E26:H26)</f>
        <v>0</v>
      </c>
    </row>
    <row r="27" spans="1:10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33">
        <f>E28+E29+E30+E31</f>
        <v>136330.47</v>
      </c>
      <c r="F27" s="33">
        <f>F28+F29+F30+F31</f>
        <v>143359.836</v>
      </c>
      <c r="G27" s="33">
        <f>G28+G29+G30+G31</f>
        <v>151454.5</v>
      </c>
      <c r="H27" s="33">
        <f>H28+H29+H30+H31</f>
        <v>139540.3</v>
      </c>
      <c r="I27" s="33">
        <f>I28+I29+I30+I31</f>
        <v>140163.59999999998</v>
      </c>
      <c r="J27" s="6">
        <f>SUM(E27:I27)</f>
        <v>710848.7059999999</v>
      </c>
    </row>
    <row r="28" spans="1:10" ht="25.5">
      <c r="A28" s="56"/>
      <c r="B28" s="52"/>
      <c r="C28" s="52"/>
      <c r="D28" s="2" t="s">
        <v>9</v>
      </c>
      <c r="E28" s="34">
        <f>E33+E38+E43+E48+E54</f>
        <v>0</v>
      </c>
      <c r="F28" s="41">
        <f>F33+F38+F43+F48+F54+F59+F64</f>
        <v>2538.8</v>
      </c>
      <c r="G28" s="34">
        <f>G33+G38+G43+G48+G54+G59+G64</f>
        <v>7559.6</v>
      </c>
      <c r="H28" s="34">
        <f>H33+H38+H43+H48+H54+H59+H64</f>
        <v>7632</v>
      </c>
      <c r="I28" s="34">
        <f>I33+I38+I43+I48+I54+I59+I64</f>
        <v>7584.900000000001</v>
      </c>
      <c r="J28" s="16">
        <f>SUM(E28:I28)</f>
        <v>25315.300000000003</v>
      </c>
    </row>
    <row r="29" spans="1:10" ht="12.75">
      <c r="A29" s="56"/>
      <c r="B29" s="52"/>
      <c r="C29" s="52"/>
      <c r="D29" s="2" t="s">
        <v>10</v>
      </c>
      <c r="E29" s="34">
        <f>E34+E39+E44+E49+E55</f>
        <v>92617.87</v>
      </c>
      <c r="F29" s="34">
        <f>F34+F39+F44+F49+F55</f>
        <v>95729.1</v>
      </c>
      <c r="G29" s="34">
        <f>G34+G39+G44+G49+G55</f>
        <v>89034</v>
      </c>
      <c r="H29" s="34">
        <f>H34+H39+H44+H49+H55</f>
        <v>88861.2</v>
      </c>
      <c r="I29" s="34">
        <f>I34+I39+I44+I49+I55</f>
        <v>88712.9</v>
      </c>
      <c r="J29" s="16">
        <f>SUM(E29:I29)</f>
        <v>454955.06999999995</v>
      </c>
    </row>
    <row r="30" spans="1:10" ht="12.75">
      <c r="A30" s="56"/>
      <c r="B30" s="52"/>
      <c r="C30" s="52"/>
      <c r="D30" s="2" t="s">
        <v>11</v>
      </c>
      <c r="E30" s="34">
        <f>E35+E40+E45+E50+E56</f>
        <v>43712.6</v>
      </c>
      <c r="F30" s="42">
        <f>F35+F40+F45+F50+F56+F61+F66</f>
        <v>45091.936</v>
      </c>
      <c r="G30" s="34">
        <f>G35+G40+G45+G50+G56+G61+G66</f>
        <v>54860.899999999994</v>
      </c>
      <c r="H30" s="34">
        <f>H35+H40+H45+H50+H56+H61+H66</f>
        <v>43047.100000000006</v>
      </c>
      <c r="I30" s="34">
        <f>I35+I40+I45+I50+I56+I61+I66</f>
        <v>43865.8</v>
      </c>
      <c r="J30" s="16">
        <f>SUM(E30:I30)</f>
        <v>230578.336</v>
      </c>
    </row>
    <row r="31" spans="1:10" ht="38.25">
      <c r="A31" s="57"/>
      <c r="B31" s="53"/>
      <c r="C31" s="53"/>
      <c r="D31" s="3" t="s">
        <v>12</v>
      </c>
      <c r="E31" s="34">
        <f>E36+E41+E46+E51+E57</f>
        <v>0</v>
      </c>
      <c r="F31" s="34">
        <f>F36+F41+F46+F51+F57</f>
        <v>0</v>
      </c>
      <c r="G31" s="34">
        <f>G36+G41+G46+G51+G57</f>
        <v>0</v>
      </c>
      <c r="H31" s="34">
        <f>H36+H41+H46+H51+H57</f>
        <v>0</v>
      </c>
      <c r="I31" s="34"/>
      <c r="J31" s="16">
        <f>SUM(E31:H31)</f>
        <v>0</v>
      </c>
    </row>
    <row r="32" spans="1:10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33">
        <f>E33+E34+E35+E36</f>
        <v>36217.07</v>
      </c>
      <c r="F32" s="33">
        <f>F33+F34+F35+F36</f>
        <v>40301.118</v>
      </c>
      <c r="G32" s="33">
        <f>G33+G34+G35+G36</f>
        <v>40553.3</v>
      </c>
      <c r="H32" s="33">
        <f>H33+H34+H35+H36</f>
        <v>38314.2</v>
      </c>
      <c r="I32" s="33">
        <f>I33+I34+I35+I36</f>
        <v>35604.7</v>
      </c>
      <c r="J32" s="6">
        <f>SUM(E32:H32)+I32</f>
        <v>190990.38799999998</v>
      </c>
    </row>
    <row r="33" spans="1:10" ht="25.5">
      <c r="A33" s="62"/>
      <c r="B33" s="50"/>
      <c r="C33" s="50"/>
      <c r="D33" s="2" t="s">
        <v>9</v>
      </c>
      <c r="E33" s="34"/>
      <c r="F33" s="34"/>
      <c r="G33" s="34"/>
      <c r="H33" s="34"/>
      <c r="I33" s="34"/>
      <c r="J33" s="16">
        <f>SUM(E33:G33)</f>
        <v>0</v>
      </c>
    </row>
    <row r="34" spans="1:10" ht="12.75">
      <c r="A34" s="62"/>
      <c r="B34" s="50"/>
      <c r="C34" s="50"/>
      <c r="D34" s="2" t="s">
        <v>10</v>
      </c>
      <c r="E34" s="34">
        <v>19948.67</v>
      </c>
      <c r="F34" s="34">
        <v>23799.818</v>
      </c>
      <c r="G34" s="34">
        <v>23276.2</v>
      </c>
      <c r="H34" s="34">
        <v>23339</v>
      </c>
      <c r="I34" s="34">
        <v>23339</v>
      </c>
      <c r="J34" s="16">
        <f>SUM(E34:I34)</f>
        <v>113702.688</v>
      </c>
    </row>
    <row r="35" spans="1:10" ht="12.75">
      <c r="A35" s="62"/>
      <c r="B35" s="50"/>
      <c r="C35" s="50"/>
      <c r="D35" s="2" t="s">
        <v>11</v>
      </c>
      <c r="E35" s="34">
        <v>16268.4</v>
      </c>
      <c r="F35" s="34">
        <v>16501.3</v>
      </c>
      <c r="G35" s="34">
        <v>17277.1</v>
      </c>
      <c r="H35" s="34">
        <v>14975.2</v>
      </c>
      <c r="I35" s="34">
        <v>12265.7</v>
      </c>
      <c r="J35" s="16">
        <f>SUM(E35:I35)</f>
        <v>77287.7</v>
      </c>
    </row>
    <row r="36" spans="1:10" ht="38.25">
      <c r="A36" s="63"/>
      <c r="B36" s="51"/>
      <c r="C36" s="51"/>
      <c r="D36" s="3" t="s">
        <v>12</v>
      </c>
      <c r="E36" s="34"/>
      <c r="F36" s="34"/>
      <c r="G36" s="34"/>
      <c r="H36" s="34"/>
      <c r="I36" s="34"/>
      <c r="J36" s="16">
        <f>SUM(E36:G36)</f>
        <v>0</v>
      </c>
    </row>
    <row r="37" spans="1:10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33">
        <f>E38+E39+E40+E41</f>
        <v>88700.79999999999</v>
      </c>
      <c r="F37" s="33">
        <f>F38+F39+F40+F41</f>
        <v>87097.161</v>
      </c>
      <c r="G37" s="33">
        <f>G38+G39+G40+G41</f>
        <v>86420.5</v>
      </c>
      <c r="H37" s="33">
        <f>H38+H39+H40+H41</f>
        <v>77768.4</v>
      </c>
      <c r="I37" s="33">
        <f>I38+I39+I40+I41</f>
        <v>80789.4</v>
      </c>
      <c r="J37" s="6">
        <f>SUM(E37:H37)+I37</f>
        <v>420776.26100000006</v>
      </c>
    </row>
    <row r="38" spans="1:10" ht="25.5">
      <c r="A38" s="62"/>
      <c r="B38" s="50"/>
      <c r="C38" s="50"/>
      <c r="D38" s="2" t="s">
        <v>9</v>
      </c>
      <c r="E38" s="34"/>
      <c r="F38" s="34"/>
      <c r="G38" s="34"/>
      <c r="H38" s="34"/>
      <c r="I38" s="34"/>
      <c r="J38" s="16">
        <f>SUM(E38:G38)+H38</f>
        <v>0</v>
      </c>
    </row>
    <row r="39" spans="1:10" ht="12.75">
      <c r="A39" s="62"/>
      <c r="B39" s="50"/>
      <c r="C39" s="50"/>
      <c r="D39" s="2" t="s">
        <v>10</v>
      </c>
      <c r="E39" s="34">
        <v>68281.7</v>
      </c>
      <c r="F39" s="34">
        <v>68596.182</v>
      </c>
      <c r="G39" s="34">
        <v>62505.9</v>
      </c>
      <c r="H39" s="34">
        <v>62533.9</v>
      </c>
      <c r="I39" s="34">
        <v>62533.9</v>
      </c>
      <c r="J39" s="16">
        <f>SUM(E39:I39)</f>
        <v>324451.582</v>
      </c>
    </row>
    <row r="40" spans="1:10" ht="12.75">
      <c r="A40" s="62"/>
      <c r="B40" s="50"/>
      <c r="C40" s="50"/>
      <c r="D40" s="2" t="s">
        <v>11</v>
      </c>
      <c r="E40" s="34">
        <v>20419.1</v>
      </c>
      <c r="F40" s="42">
        <v>18500.979</v>
      </c>
      <c r="G40" s="34">
        <v>23914.6</v>
      </c>
      <c r="H40" s="34">
        <v>15234.5</v>
      </c>
      <c r="I40" s="34">
        <v>18255.5</v>
      </c>
      <c r="J40" s="16">
        <f>SUM(E40:I40)</f>
        <v>96324.679</v>
      </c>
    </row>
    <row r="41" spans="1:10" ht="38.25">
      <c r="A41" s="63"/>
      <c r="B41" s="51"/>
      <c r="C41" s="51"/>
      <c r="D41" s="3" t="s">
        <v>12</v>
      </c>
      <c r="E41" s="34"/>
      <c r="F41" s="34"/>
      <c r="G41" s="34"/>
      <c r="H41" s="34"/>
      <c r="I41" s="34"/>
      <c r="J41" s="16">
        <f>SUM(E41:G41)</f>
        <v>0</v>
      </c>
    </row>
    <row r="42" spans="1:10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33">
        <f>E43+E44+E45+E46</f>
        <v>4189.6</v>
      </c>
      <c r="F42" s="33">
        <f>F43+F44+F45+F46</f>
        <v>4487.257</v>
      </c>
      <c r="G42" s="33">
        <f>G43+G44+G45+G46</f>
        <v>5024.2</v>
      </c>
      <c r="H42" s="33">
        <f>H43+H44+H45+H46</f>
        <v>4980.1</v>
      </c>
      <c r="I42" s="33">
        <f>I43+I44+I45+I46</f>
        <v>4978.5</v>
      </c>
      <c r="J42" s="6">
        <f>SUM(E42:I42)</f>
        <v>23659.657</v>
      </c>
    </row>
    <row r="43" spans="1:10" ht="25.5">
      <c r="A43" s="62"/>
      <c r="B43" s="50"/>
      <c r="C43" s="50"/>
      <c r="D43" s="2" t="s">
        <v>9</v>
      </c>
      <c r="E43" s="34"/>
      <c r="F43" s="34"/>
      <c r="G43" s="34"/>
      <c r="H43" s="34"/>
      <c r="I43" s="34"/>
      <c r="J43" s="16">
        <f>SUM(E43:H43)</f>
        <v>0</v>
      </c>
    </row>
    <row r="44" spans="1:10" ht="12.75">
      <c r="A44" s="62"/>
      <c r="B44" s="50"/>
      <c r="C44" s="50"/>
      <c r="D44" s="2" t="s">
        <v>10</v>
      </c>
      <c r="E44" s="34">
        <v>2026.6</v>
      </c>
      <c r="F44" s="34">
        <v>1756.4</v>
      </c>
      <c r="G44" s="34">
        <v>1500</v>
      </c>
      <c r="H44" s="34">
        <v>1500</v>
      </c>
      <c r="I44" s="34">
        <v>1500</v>
      </c>
      <c r="J44" s="16">
        <f>SUM(E44:I44)</f>
        <v>8283</v>
      </c>
    </row>
    <row r="45" spans="1:10" ht="12.75">
      <c r="A45" s="62"/>
      <c r="B45" s="50"/>
      <c r="C45" s="50"/>
      <c r="D45" s="2" t="s">
        <v>11</v>
      </c>
      <c r="E45" s="34">
        <v>2163</v>
      </c>
      <c r="F45" s="34">
        <v>2730.857</v>
      </c>
      <c r="G45" s="34">
        <v>3524.2</v>
      </c>
      <c r="H45" s="34">
        <v>3480.1</v>
      </c>
      <c r="I45" s="34">
        <v>3478.5</v>
      </c>
      <c r="J45" s="16">
        <f>SUM(E45:I45)</f>
        <v>15376.657000000001</v>
      </c>
    </row>
    <row r="46" spans="1:10" ht="38.25">
      <c r="A46" s="63"/>
      <c r="B46" s="51"/>
      <c r="C46" s="51"/>
      <c r="D46" s="3" t="s">
        <v>12</v>
      </c>
      <c r="E46" s="34"/>
      <c r="F46" s="34"/>
      <c r="G46" s="34"/>
      <c r="H46" s="34"/>
      <c r="I46" s="34"/>
      <c r="J46" s="16">
        <f>SUM(E46:H46)</f>
        <v>0</v>
      </c>
    </row>
    <row r="47" spans="1:10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33">
        <f>E48+E49+E50+E51</f>
        <v>3728.5</v>
      </c>
      <c r="F47" s="33">
        <f>F48+F49+F50+F51</f>
        <v>4942.1</v>
      </c>
      <c r="G47" s="33">
        <f>G48+G49+G50+G51</f>
        <v>6048.4</v>
      </c>
      <c r="H47" s="33">
        <f>H48+H49+H50+H51</f>
        <v>5244.2</v>
      </c>
      <c r="I47" s="33">
        <f>I48+I49+I50+I51</f>
        <v>5357.9</v>
      </c>
      <c r="J47" s="6">
        <f>SUM(E47:I47)</f>
        <v>25321.1</v>
      </c>
    </row>
    <row r="48" spans="1:10" ht="25.5">
      <c r="A48" s="62"/>
      <c r="B48" s="50"/>
      <c r="C48" s="50"/>
      <c r="D48" s="2" t="s">
        <v>9</v>
      </c>
      <c r="E48" s="34"/>
      <c r="F48" s="34"/>
      <c r="G48" s="34"/>
      <c r="H48" s="34"/>
      <c r="I48" s="34"/>
      <c r="J48" s="6">
        <f>SUM(E48:I48)</f>
        <v>0</v>
      </c>
    </row>
    <row r="49" spans="1:10" ht="12.75">
      <c r="A49" s="62"/>
      <c r="B49" s="50"/>
      <c r="C49" s="50"/>
      <c r="D49" s="2" t="s">
        <v>10</v>
      </c>
      <c r="E49" s="34">
        <v>1572.9</v>
      </c>
      <c r="F49" s="34">
        <v>1053.1</v>
      </c>
      <c r="G49" s="34">
        <v>1751.9</v>
      </c>
      <c r="H49" s="34">
        <v>1488.3</v>
      </c>
      <c r="I49" s="34">
        <v>1340</v>
      </c>
      <c r="J49" s="16">
        <f>SUM(E49:I49)</f>
        <v>7206.2</v>
      </c>
    </row>
    <row r="50" spans="1:10" ht="12.75">
      <c r="A50" s="62"/>
      <c r="B50" s="50"/>
      <c r="C50" s="50"/>
      <c r="D50" s="2" t="s">
        <v>11</v>
      </c>
      <c r="E50" s="34">
        <v>2155.6</v>
      </c>
      <c r="F50" s="34">
        <v>3889</v>
      </c>
      <c r="G50" s="43">
        <v>4296.5</v>
      </c>
      <c r="H50" s="43">
        <v>3755.9</v>
      </c>
      <c r="I50" s="43">
        <v>4017.9</v>
      </c>
      <c r="J50" s="16">
        <f>SUM(E50:I50)</f>
        <v>18114.9</v>
      </c>
    </row>
    <row r="51" spans="1:10" ht="38.25">
      <c r="A51" s="63"/>
      <c r="B51" s="51"/>
      <c r="C51" s="51"/>
      <c r="D51" s="3" t="s">
        <v>12</v>
      </c>
      <c r="E51" s="34"/>
      <c r="F51" s="34"/>
      <c r="G51" s="34"/>
      <c r="H51" s="34"/>
      <c r="I51" s="34"/>
      <c r="J51" s="16">
        <f>SUM(E51:H51)</f>
        <v>0</v>
      </c>
    </row>
    <row r="52" spans="1:10" ht="12.75">
      <c r="A52" s="5"/>
      <c r="B52" s="4"/>
      <c r="C52" s="4"/>
      <c r="D52" s="3"/>
      <c r="E52" s="34"/>
      <c r="F52" s="34"/>
      <c r="G52" s="34"/>
      <c r="H52" s="34"/>
      <c r="I52" s="34"/>
      <c r="J52" s="6"/>
    </row>
    <row r="53" spans="1:10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33">
        <f>E54+E55+E56+E57</f>
        <v>3494.5</v>
      </c>
      <c r="F53" s="33">
        <f>F54+F55+F56+F57</f>
        <v>3987</v>
      </c>
      <c r="G53" s="33">
        <f>G54+G55+G56+G57</f>
        <v>5831.9</v>
      </c>
      <c r="H53" s="33">
        <f>H54+H55+H56+H57</f>
        <v>5584.1</v>
      </c>
      <c r="I53" s="33">
        <f>I54+I55+I56+I57</f>
        <v>5831.4</v>
      </c>
      <c r="J53" s="6">
        <f>SUM(E53:I53)</f>
        <v>24728.9</v>
      </c>
    </row>
    <row r="54" spans="1:10" ht="25.5">
      <c r="A54" s="62"/>
      <c r="B54" s="50"/>
      <c r="C54" s="50"/>
      <c r="D54" s="2" t="s">
        <v>9</v>
      </c>
      <c r="E54" s="34"/>
      <c r="F54" s="34"/>
      <c r="G54" s="34"/>
      <c r="H54" s="34"/>
      <c r="I54" s="34"/>
      <c r="J54" s="16">
        <f>SUM(E54:H54)</f>
        <v>0</v>
      </c>
    </row>
    <row r="55" spans="1:10" ht="12.75">
      <c r="A55" s="62"/>
      <c r="B55" s="50"/>
      <c r="C55" s="50"/>
      <c r="D55" s="2" t="s">
        <v>10</v>
      </c>
      <c r="E55" s="34">
        <v>788</v>
      </c>
      <c r="F55" s="34">
        <v>523.6</v>
      </c>
      <c r="G55" s="34"/>
      <c r="H55" s="34"/>
      <c r="I55" s="34"/>
      <c r="J55" s="16">
        <f>SUM(E55:I55)</f>
        <v>1311.6</v>
      </c>
    </row>
    <row r="56" spans="1:10" ht="12.75">
      <c r="A56" s="62"/>
      <c r="B56" s="50"/>
      <c r="C56" s="50"/>
      <c r="D56" s="2" t="s">
        <v>11</v>
      </c>
      <c r="E56" s="34">
        <v>2706.5</v>
      </c>
      <c r="F56" s="34">
        <v>3463.4</v>
      </c>
      <c r="G56" s="34">
        <v>5831.9</v>
      </c>
      <c r="H56" s="34">
        <v>5584.1</v>
      </c>
      <c r="I56" s="34">
        <v>5831.4</v>
      </c>
      <c r="J56" s="16">
        <f>SUM(E56:I56)</f>
        <v>23417.300000000003</v>
      </c>
    </row>
    <row r="57" spans="1:10" ht="38.25">
      <c r="A57" s="63"/>
      <c r="B57" s="51"/>
      <c r="C57" s="51"/>
      <c r="D57" s="3" t="s">
        <v>12</v>
      </c>
      <c r="E57" s="34"/>
      <c r="F57" s="34"/>
      <c r="G57" s="34"/>
      <c r="H57" s="34"/>
      <c r="I57" s="34"/>
      <c r="J57" s="16">
        <f>SUM(E57:H57)</f>
        <v>0</v>
      </c>
    </row>
    <row r="58" spans="1:10" ht="12.75" customHeight="1">
      <c r="A58" s="61" t="s">
        <v>109</v>
      </c>
      <c r="B58" s="64" t="s">
        <v>17</v>
      </c>
      <c r="C58" s="66" t="s">
        <v>111</v>
      </c>
      <c r="D58" s="6" t="s">
        <v>8</v>
      </c>
      <c r="E58" s="33">
        <f>E59+E60+E61+E62</f>
        <v>0</v>
      </c>
      <c r="F58" s="33">
        <f>F59+F60+F61+F62</f>
        <v>1910</v>
      </c>
      <c r="G58" s="33">
        <f>G59+G60+G61+G62</f>
        <v>5937.1</v>
      </c>
      <c r="H58" s="33">
        <f>H59+H60+H61+H62</f>
        <v>5937.1</v>
      </c>
      <c r="I58" s="33">
        <f>I59+I60+I61+I62</f>
        <v>5937.1</v>
      </c>
      <c r="J58" s="6">
        <f>SUM(E58:I58)</f>
        <v>19721.300000000003</v>
      </c>
    </row>
    <row r="59" spans="1:10" ht="25.5">
      <c r="A59" s="62"/>
      <c r="B59" s="50"/>
      <c r="C59" s="67"/>
      <c r="D59" s="2" t="s">
        <v>9</v>
      </c>
      <c r="E59" s="34"/>
      <c r="F59" s="34">
        <v>1910</v>
      </c>
      <c r="G59" s="34">
        <v>5937.1</v>
      </c>
      <c r="H59" s="34">
        <v>5937.1</v>
      </c>
      <c r="I59" s="34">
        <v>5937.1</v>
      </c>
      <c r="J59" s="16">
        <f>SUM(E59:I59)</f>
        <v>19721.300000000003</v>
      </c>
    </row>
    <row r="60" spans="1:10" ht="12.75">
      <c r="A60" s="62"/>
      <c r="B60" s="50"/>
      <c r="C60" s="67"/>
      <c r="D60" s="2" t="s">
        <v>10</v>
      </c>
      <c r="E60" s="34"/>
      <c r="F60" s="34"/>
      <c r="G60" s="34"/>
      <c r="H60" s="34"/>
      <c r="I60" s="34"/>
      <c r="J60" s="16">
        <f>SUM(E60:H60)</f>
        <v>0</v>
      </c>
    </row>
    <row r="61" spans="1:10" ht="12.75">
      <c r="A61" s="62"/>
      <c r="B61" s="50"/>
      <c r="C61" s="67"/>
      <c r="D61" s="2" t="s">
        <v>11</v>
      </c>
      <c r="E61" s="34"/>
      <c r="F61" s="34"/>
      <c r="G61" s="34"/>
      <c r="H61" s="34"/>
      <c r="I61" s="34"/>
      <c r="J61" s="16">
        <f>SUM(E61:H61)</f>
        <v>0</v>
      </c>
    </row>
    <row r="62" spans="1:10" ht="38.25">
      <c r="A62" s="63"/>
      <c r="B62" s="51"/>
      <c r="C62" s="68"/>
      <c r="D62" s="3" t="s">
        <v>12</v>
      </c>
      <c r="E62" s="34"/>
      <c r="F62" s="34"/>
      <c r="G62" s="34"/>
      <c r="H62" s="34"/>
      <c r="I62" s="34"/>
      <c r="J62" s="16">
        <f>SUM(E62:G62)</f>
        <v>0</v>
      </c>
    </row>
    <row r="63" spans="1:10" ht="12.75" customHeight="1">
      <c r="A63" s="61" t="s">
        <v>110</v>
      </c>
      <c r="B63" s="64" t="s">
        <v>17</v>
      </c>
      <c r="C63" s="65" t="s">
        <v>112</v>
      </c>
      <c r="D63" s="6" t="s">
        <v>8</v>
      </c>
      <c r="E63" s="33">
        <f>E64+E65+E66+E67</f>
        <v>0</v>
      </c>
      <c r="F63" s="33">
        <f>F64+F65+F66+F67</f>
        <v>635.1999999999999</v>
      </c>
      <c r="G63" s="33">
        <f>G64+G65+G66+G67</f>
        <v>1639.1</v>
      </c>
      <c r="H63" s="33">
        <f>H64+H65+H66+H67</f>
        <v>1712.2</v>
      </c>
      <c r="I63" s="33">
        <f>I64+I65+I66+I67</f>
        <v>1664.6</v>
      </c>
      <c r="J63" s="6">
        <f>SUM(E63:I63)</f>
        <v>5651.1</v>
      </c>
    </row>
    <row r="64" spans="1:10" ht="25.5">
      <c r="A64" s="62"/>
      <c r="B64" s="50"/>
      <c r="C64" s="50"/>
      <c r="D64" s="2" t="s">
        <v>9</v>
      </c>
      <c r="E64" s="34"/>
      <c r="F64" s="41">
        <v>628.8</v>
      </c>
      <c r="G64" s="34">
        <v>1622.5</v>
      </c>
      <c r="H64" s="34">
        <v>1694.9</v>
      </c>
      <c r="I64" s="34">
        <v>1647.8</v>
      </c>
      <c r="J64" s="16">
        <f>SUM(E64:I64)</f>
        <v>5594</v>
      </c>
    </row>
    <row r="65" spans="1:10" ht="12.75">
      <c r="A65" s="62"/>
      <c r="B65" s="50"/>
      <c r="C65" s="50"/>
      <c r="D65" s="2" t="s">
        <v>10</v>
      </c>
      <c r="E65" s="34"/>
      <c r="F65" s="34"/>
      <c r="G65" s="34"/>
      <c r="H65" s="34"/>
      <c r="I65" s="34"/>
      <c r="J65" s="16">
        <f>SUM(E65:I65)</f>
        <v>0</v>
      </c>
    </row>
    <row r="66" spans="1:10" ht="12.75">
      <c r="A66" s="62"/>
      <c r="B66" s="50"/>
      <c r="C66" s="50"/>
      <c r="D66" s="2" t="s">
        <v>11</v>
      </c>
      <c r="E66" s="34"/>
      <c r="F66" s="34">
        <v>6.4</v>
      </c>
      <c r="G66" s="34">
        <v>16.6</v>
      </c>
      <c r="H66" s="34">
        <v>17.3</v>
      </c>
      <c r="I66" s="34">
        <v>16.8</v>
      </c>
      <c r="J66" s="16">
        <f>SUM(E66:I66)</f>
        <v>57.099999999999994</v>
      </c>
    </row>
    <row r="67" spans="1:10" ht="38.25">
      <c r="A67" s="63"/>
      <c r="B67" s="51"/>
      <c r="C67" s="51"/>
      <c r="D67" s="3" t="s">
        <v>12</v>
      </c>
      <c r="E67" s="34"/>
      <c r="F67" s="34"/>
      <c r="G67" s="34"/>
      <c r="H67" s="34"/>
      <c r="I67" s="34"/>
      <c r="J67" s="16">
        <f>SUM(E67:G67)</f>
        <v>0</v>
      </c>
    </row>
    <row r="68" spans="1:10" ht="12.75" customHeight="1">
      <c r="A68" s="55" t="s">
        <v>26</v>
      </c>
      <c r="B68" s="49" t="s">
        <v>14</v>
      </c>
      <c r="C68" s="49" t="s">
        <v>27</v>
      </c>
      <c r="D68" s="6" t="s">
        <v>8</v>
      </c>
      <c r="E68" s="33">
        <f>E69+E70+E71+E72</f>
        <v>8664</v>
      </c>
      <c r="F68" s="33">
        <f>F69+F70+F71+F72</f>
        <v>9332.599999999999</v>
      </c>
      <c r="G68" s="33">
        <f>G69+G70+G71+G72</f>
        <v>8040.1</v>
      </c>
      <c r="H68" s="33">
        <f>H69+H70+H71+H72</f>
        <v>10640.3</v>
      </c>
      <c r="I68" s="33">
        <f>I69+I70+I71+I72</f>
        <v>9931.3</v>
      </c>
      <c r="J68" s="6">
        <f>SUM(E68:I68)</f>
        <v>46608.3</v>
      </c>
    </row>
    <row r="69" spans="1:10" ht="25.5">
      <c r="A69" s="56"/>
      <c r="B69" s="52"/>
      <c r="C69" s="52"/>
      <c r="D69" s="2" t="s">
        <v>9</v>
      </c>
      <c r="E69" s="34">
        <f>E74+E79+E85+E90+E95</f>
        <v>0</v>
      </c>
      <c r="F69" s="34">
        <f>F74+F79+F85+F90+F95</f>
        <v>0</v>
      </c>
      <c r="G69" s="34">
        <f>G74+G79+G85+G90+G95</f>
        <v>0</v>
      </c>
      <c r="H69" s="34">
        <f>H74+H79+H85+H90+H95</f>
        <v>0</v>
      </c>
      <c r="I69" s="34">
        <f>I74+I79+I85+I90+I95</f>
        <v>0</v>
      </c>
      <c r="J69" s="16">
        <f>SUM(E69:H69)</f>
        <v>0</v>
      </c>
    </row>
    <row r="70" spans="1:10" ht="12.75">
      <c r="A70" s="56"/>
      <c r="B70" s="52"/>
      <c r="C70" s="52"/>
      <c r="D70" s="2" t="s">
        <v>10</v>
      </c>
      <c r="E70" s="34">
        <f>E75+E80+E86</f>
        <v>8664</v>
      </c>
      <c r="F70" s="34">
        <f>F75+F80+F86</f>
        <v>9332.599999999999</v>
      </c>
      <c r="G70" s="34">
        <f aca="true" t="shared" si="0" ref="E70:G71">G75+G80+G86</f>
        <v>8040.1</v>
      </c>
      <c r="H70" s="34">
        <f>H75+H80+H86</f>
        <v>10640.3</v>
      </c>
      <c r="I70" s="34">
        <f>I75+I80+I86</f>
        <v>9931.3</v>
      </c>
      <c r="J70" s="16">
        <f>SUM(E70:I70)</f>
        <v>46608.3</v>
      </c>
    </row>
    <row r="71" spans="1:10" ht="12.75">
      <c r="A71" s="56"/>
      <c r="B71" s="52"/>
      <c r="C71" s="52"/>
      <c r="D71" s="2" t="s">
        <v>11</v>
      </c>
      <c r="E71" s="34">
        <f t="shared" si="0"/>
        <v>0</v>
      </c>
      <c r="F71" s="34">
        <f t="shared" si="0"/>
        <v>0</v>
      </c>
      <c r="G71" s="34">
        <f t="shared" si="0"/>
        <v>0</v>
      </c>
      <c r="H71" s="34">
        <f>H76+H81+H87</f>
        <v>0</v>
      </c>
      <c r="I71" s="34">
        <f>I76+I81+I87</f>
        <v>0</v>
      </c>
      <c r="J71" s="16">
        <f>SUM(E71:H71)</f>
        <v>0</v>
      </c>
    </row>
    <row r="72" spans="1:10" ht="38.25">
      <c r="A72" s="57"/>
      <c r="B72" s="53"/>
      <c r="C72" s="53"/>
      <c r="D72" s="3" t="s">
        <v>12</v>
      </c>
      <c r="E72" s="34">
        <f>E77+E82+E88+E93+E98</f>
        <v>0</v>
      </c>
      <c r="F72" s="34">
        <f>F77+F82+F88+F93+F98</f>
        <v>0</v>
      </c>
      <c r="G72" s="34">
        <f>G77+G82+G88+G93+G98</f>
        <v>0</v>
      </c>
      <c r="H72" s="34">
        <f>H77+H82+H88+H93+H98</f>
        <v>0</v>
      </c>
      <c r="I72" s="34">
        <f>I77+I82+I88+I93+I98</f>
        <v>0</v>
      </c>
      <c r="J72" s="16">
        <f>SUM(E72:H72)</f>
        <v>0</v>
      </c>
    </row>
    <row r="73" spans="1:10" ht="12.75" customHeight="1">
      <c r="A73" s="61" t="s">
        <v>28</v>
      </c>
      <c r="B73" s="64" t="s">
        <v>17</v>
      </c>
      <c r="C73" s="64" t="s">
        <v>29</v>
      </c>
      <c r="D73" s="6" t="s">
        <v>8</v>
      </c>
      <c r="E73" s="33">
        <f>E74+E75+E76+E77</f>
        <v>3130</v>
      </c>
      <c r="F73" s="33">
        <f>F74+F75+F76+F77</f>
        <v>3330</v>
      </c>
      <c r="G73" s="33">
        <f>G74+G75+G76+G77</f>
        <v>3408</v>
      </c>
      <c r="H73" s="33">
        <f>H74+H75+H76+H77</f>
        <v>3718</v>
      </c>
      <c r="I73" s="33">
        <f>I74+I75+I76+I77</f>
        <v>3718</v>
      </c>
      <c r="J73" s="6">
        <f>SUM(E73:I73)</f>
        <v>17304</v>
      </c>
    </row>
    <row r="74" spans="1:10" ht="25.5">
      <c r="A74" s="62"/>
      <c r="B74" s="50"/>
      <c r="C74" s="50"/>
      <c r="D74" s="2" t="s">
        <v>9</v>
      </c>
      <c r="E74" s="34"/>
      <c r="F74" s="34"/>
      <c r="G74" s="34"/>
      <c r="H74" s="34"/>
      <c r="I74" s="34"/>
      <c r="J74" s="16">
        <f>SUM(E74:H74)</f>
        <v>0</v>
      </c>
    </row>
    <row r="75" spans="1:10" ht="12.75">
      <c r="A75" s="62"/>
      <c r="B75" s="50"/>
      <c r="C75" s="50"/>
      <c r="D75" s="2" t="s">
        <v>10</v>
      </c>
      <c r="E75" s="34">
        <v>3130</v>
      </c>
      <c r="F75" s="34">
        <v>3330</v>
      </c>
      <c r="G75" s="34">
        <v>3408</v>
      </c>
      <c r="H75" s="34">
        <v>3718</v>
      </c>
      <c r="I75" s="34">
        <v>3718</v>
      </c>
      <c r="J75" s="16">
        <f>SUM(E75:I75)</f>
        <v>17304</v>
      </c>
    </row>
    <row r="76" spans="1:10" ht="12.75">
      <c r="A76" s="62"/>
      <c r="B76" s="50"/>
      <c r="C76" s="50"/>
      <c r="D76" s="2" t="s">
        <v>11</v>
      </c>
      <c r="E76" s="34"/>
      <c r="F76" s="34"/>
      <c r="G76" s="34"/>
      <c r="H76" s="34"/>
      <c r="I76" s="34"/>
      <c r="J76" s="16">
        <f>SUM(E76:H76)</f>
        <v>0</v>
      </c>
    </row>
    <row r="77" spans="1:10" ht="38.25">
      <c r="A77" s="63"/>
      <c r="B77" s="51"/>
      <c r="C77" s="51"/>
      <c r="D77" s="3" t="s">
        <v>12</v>
      </c>
      <c r="E77" s="34"/>
      <c r="F77" s="34"/>
      <c r="G77" s="34"/>
      <c r="H77" s="34"/>
      <c r="I77" s="34"/>
      <c r="J77" s="16">
        <f>SUM(E77:H77)</f>
        <v>0</v>
      </c>
    </row>
    <row r="78" spans="1:10" ht="12.75" customHeight="1">
      <c r="A78" s="61" t="s">
        <v>30</v>
      </c>
      <c r="B78" s="64" t="s">
        <v>17</v>
      </c>
      <c r="C78" s="64" t="s">
        <v>31</v>
      </c>
      <c r="D78" s="6" t="s">
        <v>8</v>
      </c>
      <c r="E78" s="33">
        <f>E79+E80+E81+E82</f>
        <v>2006.4</v>
      </c>
      <c r="F78" s="33">
        <f>F79+F80+F81+F82</f>
        <v>1810.2</v>
      </c>
      <c r="G78" s="33">
        <f>G79+G80+G81+G82</f>
        <v>1796</v>
      </c>
      <c r="H78" s="33">
        <f>H79+H80+H81+H82</f>
        <v>1959</v>
      </c>
      <c r="I78" s="33">
        <f>I79+I80+I81+I82</f>
        <v>1959</v>
      </c>
      <c r="J78" s="6">
        <f>SUM(E78:I78)</f>
        <v>9530.6</v>
      </c>
    </row>
    <row r="79" spans="1:10" ht="25.5">
      <c r="A79" s="62"/>
      <c r="B79" s="50"/>
      <c r="C79" s="50"/>
      <c r="D79" s="2" t="s">
        <v>9</v>
      </c>
      <c r="E79" s="34"/>
      <c r="F79" s="34"/>
      <c r="G79" s="34"/>
      <c r="H79" s="34"/>
      <c r="I79" s="34"/>
      <c r="J79" s="16">
        <f>SUM(E79:H79)</f>
        <v>0</v>
      </c>
    </row>
    <row r="80" spans="1:10" ht="12.75">
      <c r="A80" s="62"/>
      <c r="B80" s="50"/>
      <c r="C80" s="50"/>
      <c r="D80" s="2" t="s">
        <v>10</v>
      </c>
      <c r="E80" s="34">
        <v>2006.4</v>
      </c>
      <c r="F80" s="34">
        <v>1810.2</v>
      </c>
      <c r="G80" s="34">
        <v>1796</v>
      </c>
      <c r="H80" s="34">
        <v>1959</v>
      </c>
      <c r="I80" s="34">
        <v>1959</v>
      </c>
      <c r="J80" s="16">
        <f>SUM(E80:I80)</f>
        <v>9530.6</v>
      </c>
    </row>
    <row r="81" spans="1:10" ht="12.75">
      <c r="A81" s="62"/>
      <c r="B81" s="50"/>
      <c r="C81" s="50"/>
      <c r="D81" s="2" t="s">
        <v>11</v>
      </c>
      <c r="E81" s="34"/>
      <c r="F81" s="34"/>
      <c r="G81" s="34"/>
      <c r="H81" s="34"/>
      <c r="I81" s="34"/>
      <c r="J81" s="16">
        <f>SUM(E81:H81)</f>
        <v>0</v>
      </c>
    </row>
    <row r="82" spans="1:10" ht="38.25">
      <c r="A82" s="63"/>
      <c r="B82" s="51"/>
      <c r="C82" s="51"/>
      <c r="D82" s="3" t="s">
        <v>12</v>
      </c>
      <c r="E82" s="34"/>
      <c r="F82" s="34"/>
      <c r="G82" s="34"/>
      <c r="H82" s="34"/>
      <c r="I82" s="34"/>
      <c r="J82" s="16">
        <f>SUM(E82:H82)</f>
        <v>0</v>
      </c>
    </row>
    <row r="83" spans="1:10" ht="12.75">
      <c r="A83" s="5"/>
      <c r="B83" s="4"/>
      <c r="C83" s="4"/>
      <c r="D83" s="3"/>
      <c r="E83" s="34"/>
      <c r="F83" s="34"/>
      <c r="G83" s="34"/>
      <c r="H83" s="34"/>
      <c r="I83" s="34"/>
      <c r="J83" s="6"/>
    </row>
    <row r="84" spans="1:10" ht="12.75" customHeight="1">
      <c r="A84" s="61" t="s">
        <v>32</v>
      </c>
      <c r="B84" s="64" t="s">
        <v>17</v>
      </c>
      <c r="C84" s="64" t="s">
        <v>33</v>
      </c>
      <c r="D84" s="6" t="s">
        <v>8</v>
      </c>
      <c r="E84" s="33">
        <f>E85+E86+E87+E88</f>
        <v>3527.6</v>
      </c>
      <c r="F84" s="33">
        <f>F85+F86+F87+F88</f>
        <v>4192.4</v>
      </c>
      <c r="G84" s="33">
        <f>G85+G86+G87+G88</f>
        <v>2836.1</v>
      </c>
      <c r="H84" s="33">
        <f>H85+H86+H87+H88</f>
        <v>4963.3</v>
      </c>
      <c r="I84" s="33">
        <f>I85+I86+I87+I88</f>
        <v>4254.3</v>
      </c>
      <c r="J84" s="6">
        <f>SUM(E84:I84)</f>
        <v>19773.7</v>
      </c>
    </row>
    <row r="85" spans="1:10" ht="25.5">
      <c r="A85" s="62"/>
      <c r="B85" s="50"/>
      <c r="C85" s="50"/>
      <c r="D85" s="2" t="s">
        <v>9</v>
      </c>
      <c r="E85" s="34"/>
      <c r="F85" s="34"/>
      <c r="G85" s="34"/>
      <c r="H85" s="34"/>
      <c r="I85" s="34"/>
      <c r="J85" s="16">
        <f>SUM(E85:H85)</f>
        <v>0</v>
      </c>
    </row>
    <row r="86" spans="1:10" ht="12.75">
      <c r="A86" s="62"/>
      <c r="B86" s="50"/>
      <c r="C86" s="50"/>
      <c r="D86" s="2" t="s">
        <v>10</v>
      </c>
      <c r="E86" s="34">
        <v>3527.6</v>
      </c>
      <c r="F86" s="34">
        <v>4192.4</v>
      </c>
      <c r="G86" s="34">
        <v>2836.1</v>
      </c>
      <c r="H86" s="34">
        <v>4963.3</v>
      </c>
      <c r="I86" s="34">
        <v>4254.3</v>
      </c>
      <c r="J86" s="16">
        <f>SUM(E86:I86)</f>
        <v>19773.7</v>
      </c>
    </row>
    <row r="87" spans="1:10" ht="12.75">
      <c r="A87" s="62"/>
      <c r="B87" s="50"/>
      <c r="C87" s="50"/>
      <c r="D87" s="2" t="s">
        <v>11</v>
      </c>
      <c r="E87" s="34"/>
      <c r="F87" s="34"/>
      <c r="G87" s="34"/>
      <c r="H87" s="34"/>
      <c r="I87" s="34"/>
      <c r="J87" s="16">
        <f>SUM(E87:H87)</f>
        <v>0</v>
      </c>
    </row>
    <row r="88" spans="1:10" ht="38.25">
      <c r="A88" s="63"/>
      <c r="B88" s="51"/>
      <c r="C88" s="51"/>
      <c r="D88" s="3" t="s">
        <v>12</v>
      </c>
      <c r="E88" s="34"/>
      <c r="F88" s="34"/>
      <c r="G88" s="34"/>
      <c r="H88" s="34"/>
      <c r="I88" s="34"/>
      <c r="J88" s="16">
        <f>SUM(E88:H88)</f>
        <v>0</v>
      </c>
    </row>
    <row r="89" spans="1:10" ht="12.75" customHeight="1">
      <c r="A89" s="55" t="s">
        <v>34</v>
      </c>
      <c r="B89" s="49" t="s">
        <v>35</v>
      </c>
      <c r="C89" s="49" t="s">
        <v>36</v>
      </c>
      <c r="D89" s="6" t="s">
        <v>8</v>
      </c>
      <c r="E89" s="33">
        <f>E90+E91+E92+E93</f>
        <v>1499.3</v>
      </c>
      <c r="F89" s="33">
        <f>F90+F91+F92+F93</f>
        <v>1270.4</v>
      </c>
      <c r="G89" s="33">
        <f>G90+G91+G92+G93</f>
        <v>1218.9</v>
      </c>
      <c r="H89" s="33">
        <f>H90+H91+H92+H93</f>
        <v>1113.6</v>
      </c>
      <c r="I89" s="33">
        <f>I90+I91+I92+I93</f>
        <v>1113.6</v>
      </c>
      <c r="J89" s="6">
        <f>SUM(E89:I89)</f>
        <v>6215.799999999999</v>
      </c>
    </row>
    <row r="90" spans="1:10" ht="25.5">
      <c r="A90" s="56"/>
      <c r="B90" s="52"/>
      <c r="C90" s="52"/>
      <c r="D90" s="2" t="s">
        <v>9</v>
      </c>
      <c r="E90" s="34"/>
      <c r="F90" s="34"/>
      <c r="G90" s="34"/>
      <c r="H90" s="34"/>
      <c r="I90" s="34"/>
      <c r="J90" s="16">
        <f>SUM(E90:H90)</f>
        <v>0</v>
      </c>
    </row>
    <row r="91" spans="1:10" ht="12.75">
      <c r="A91" s="56"/>
      <c r="B91" s="52"/>
      <c r="C91" s="52"/>
      <c r="D91" s="2" t="s">
        <v>10</v>
      </c>
      <c r="E91" s="34">
        <v>231.6</v>
      </c>
      <c r="F91" s="34"/>
      <c r="G91" s="34"/>
      <c r="H91" s="34"/>
      <c r="I91" s="34"/>
      <c r="J91" s="16">
        <f>SUM(E91:H91)</f>
        <v>231.6</v>
      </c>
    </row>
    <row r="92" spans="1:10" ht="12.75">
      <c r="A92" s="56"/>
      <c r="B92" s="52"/>
      <c r="C92" s="52"/>
      <c r="D92" s="2" t="s">
        <v>11</v>
      </c>
      <c r="E92" s="34">
        <v>1267.7</v>
      </c>
      <c r="F92" s="34">
        <v>1270.4</v>
      </c>
      <c r="G92" s="34">
        <v>1218.9</v>
      </c>
      <c r="H92" s="34">
        <v>1113.6</v>
      </c>
      <c r="I92" s="34">
        <v>1113.6</v>
      </c>
      <c r="J92" s="16">
        <f>SUM(E92:I92)</f>
        <v>5984.200000000001</v>
      </c>
    </row>
    <row r="93" spans="1:10" ht="38.25">
      <c r="A93" s="57"/>
      <c r="B93" s="53"/>
      <c r="C93" s="53"/>
      <c r="D93" s="3" t="s">
        <v>12</v>
      </c>
      <c r="E93" s="34"/>
      <c r="F93" s="34"/>
      <c r="G93" s="34"/>
      <c r="H93" s="34"/>
      <c r="I93" s="34"/>
      <c r="J93" s="16">
        <f>SUM(E93:H93)</f>
        <v>0</v>
      </c>
    </row>
    <row r="94" spans="1:10" ht="12.75" customHeight="1">
      <c r="A94" s="55" t="s">
        <v>37</v>
      </c>
      <c r="B94" s="49" t="s">
        <v>35</v>
      </c>
      <c r="C94" s="49" t="s">
        <v>38</v>
      </c>
      <c r="D94" s="6" t="s">
        <v>8</v>
      </c>
      <c r="E94" s="33">
        <f>E95+E96+E97+E98</f>
        <v>894.3</v>
      </c>
      <c r="F94" s="33">
        <f>F95+F96+F97+F98</f>
        <v>1148.7</v>
      </c>
      <c r="G94" s="33">
        <f>G95+G96+G97+G98</f>
        <v>1107.2</v>
      </c>
      <c r="H94" s="33">
        <f>H95+H96+H97+H98</f>
        <v>1102.2</v>
      </c>
      <c r="I94" s="33">
        <f>I95+I96+I97+I98</f>
        <v>1102.2</v>
      </c>
      <c r="J94" s="6">
        <f>SUM(E94:I94)</f>
        <v>5354.599999999999</v>
      </c>
    </row>
    <row r="95" spans="1:10" ht="25.5">
      <c r="A95" s="56"/>
      <c r="B95" s="52"/>
      <c r="C95" s="52"/>
      <c r="D95" s="2" t="s">
        <v>9</v>
      </c>
      <c r="E95" s="34"/>
      <c r="F95" s="34"/>
      <c r="G95" s="34"/>
      <c r="H95" s="34"/>
      <c r="I95" s="34"/>
      <c r="J95" s="16">
        <f>SUM(E95:H95)</f>
        <v>0</v>
      </c>
    </row>
    <row r="96" spans="1:10" ht="12.75">
      <c r="A96" s="56"/>
      <c r="B96" s="52"/>
      <c r="C96" s="52"/>
      <c r="D96" s="2" t="s">
        <v>10</v>
      </c>
      <c r="E96" s="34">
        <v>71</v>
      </c>
      <c r="F96" s="34"/>
      <c r="G96" s="34"/>
      <c r="H96" s="34"/>
      <c r="I96" s="34"/>
      <c r="J96" s="16">
        <f>SUM(E96:H96)</f>
        <v>71</v>
      </c>
    </row>
    <row r="97" spans="1:10" ht="12.75">
      <c r="A97" s="56"/>
      <c r="B97" s="52"/>
      <c r="C97" s="52"/>
      <c r="D97" s="2" t="s">
        <v>11</v>
      </c>
      <c r="E97" s="34">
        <v>823.3</v>
      </c>
      <c r="F97" s="34">
        <v>1148.7</v>
      </c>
      <c r="G97" s="34">
        <v>1107.2</v>
      </c>
      <c r="H97" s="34">
        <v>1102.2</v>
      </c>
      <c r="I97" s="34">
        <v>1102.2</v>
      </c>
      <c r="J97" s="16">
        <f>SUM(E97:I97)</f>
        <v>5283.599999999999</v>
      </c>
    </row>
    <row r="98" spans="1:10" ht="38.25">
      <c r="A98" s="57"/>
      <c r="B98" s="53"/>
      <c r="C98" s="53"/>
      <c r="D98" s="3" t="s">
        <v>12</v>
      </c>
      <c r="E98" s="34"/>
      <c r="F98" s="34"/>
      <c r="G98" s="34"/>
      <c r="H98" s="34"/>
      <c r="I98" s="34"/>
      <c r="J98" s="16">
        <f>SUM(E98:H98)</f>
        <v>0</v>
      </c>
    </row>
    <row r="99" spans="1:10" ht="12.75" customHeight="1">
      <c r="A99" s="55" t="s">
        <v>39</v>
      </c>
      <c r="B99" s="49" t="s">
        <v>35</v>
      </c>
      <c r="C99" s="49" t="s">
        <v>40</v>
      </c>
      <c r="D99" s="6" t="s">
        <v>8</v>
      </c>
      <c r="E99" s="33">
        <f>E100+E101+E102+E103</f>
        <v>487</v>
      </c>
      <c r="F99" s="33">
        <f>F100+F101+F102+F103</f>
        <v>624</v>
      </c>
      <c r="G99" s="33">
        <f>G100+G101+G102+G103</f>
        <v>653</v>
      </c>
      <c r="H99" s="33">
        <f>H100+H101+H102+H103</f>
        <v>653</v>
      </c>
      <c r="I99" s="33">
        <f>I100+I101+I102+I103</f>
        <v>653</v>
      </c>
      <c r="J99" s="6">
        <f>SUM(E99:I99)</f>
        <v>3070</v>
      </c>
    </row>
    <row r="100" spans="1:10" ht="25.5">
      <c r="A100" s="56"/>
      <c r="B100" s="52"/>
      <c r="C100" s="52"/>
      <c r="D100" s="2" t="s">
        <v>9</v>
      </c>
      <c r="E100" s="34"/>
      <c r="F100" s="34"/>
      <c r="G100" s="34"/>
      <c r="H100" s="34"/>
      <c r="I100" s="34"/>
      <c r="J100" s="16">
        <f>SUM(E100:H100)</f>
        <v>0</v>
      </c>
    </row>
    <row r="101" spans="1:10" ht="12.75">
      <c r="A101" s="56"/>
      <c r="B101" s="52"/>
      <c r="C101" s="52"/>
      <c r="D101" s="2" t="s">
        <v>10</v>
      </c>
      <c r="E101" s="34">
        <v>487</v>
      </c>
      <c r="F101" s="34">
        <v>624</v>
      </c>
      <c r="G101" s="34">
        <v>653</v>
      </c>
      <c r="H101" s="34">
        <v>653</v>
      </c>
      <c r="I101" s="34">
        <v>653</v>
      </c>
      <c r="J101" s="16">
        <f>SUM(E101:I101)</f>
        <v>3070</v>
      </c>
    </row>
    <row r="102" spans="1:10" ht="12.75">
      <c r="A102" s="56"/>
      <c r="B102" s="52"/>
      <c r="C102" s="52"/>
      <c r="D102" s="2" t="s">
        <v>11</v>
      </c>
      <c r="E102" s="34"/>
      <c r="F102" s="34"/>
      <c r="G102" s="34"/>
      <c r="H102" s="34"/>
      <c r="I102" s="34"/>
      <c r="J102" s="16">
        <f>SUM(E102:H102)</f>
        <v>0</v>
      </c>
    </row>
    <row r="103" spans="1:10" ht="38.25">
      <c r="A103" s="57"/>
      <c r="B103" s="53"/>
      <c r="C103" s="53"/>
      <c r="D103" s="3" t="s">
        <v>12</v>
      </c>
      <c r="E103" s="34"/>
      <c r="F103" s="34"/>
      <c r="G103" s="34"/>
      <c r="H103" s="34"/>
      <c r="I103" s="34"/>
      <c r="J103" s="16">
        <f>SUM(E103:H103)</f>
        <v>0</v>
      </c>
    </row>
    <row r="104" spans="1:10" ht="12.75">
      <c r="A104" s="7"/>
      <c r="B104" s="8"/>
      <c r="C104" s="8"/>
      <c r="D104" s="3"/>
      <c r="E104" s="34"/>
      <c r="F104" s="34"/>
      <c r="G104" s="34"/>
      <c r="H104" s="34"/>
      <c r="I104" s="34"/>
      <c r="J104" s="16">
        <f>SUM(E104:H104)</f>
        <v>0</v>
      </c>
    </row>
    <row r="105" spans="1:10" ht="12.75" customHeight="1">
      <c r="A105" s="55" t="s">
        <v>41</v>
      </c>
      <c r="B105" s="49" t="s">
        <v>35</v>
      </c>
      <c r="C105" s="49" t="s">
        <v>42</v>
      </c>
      <c r="D105" s="6" t="s">
        <v>8</v>
      </c>
      <c r="E105" s="33">
        <f>E106+E107+E108+E109</f>
        <v>494.03</v>
      </c>
      <c r="F105" s="33">
        <f>F106+F107+F108+F109</f>
        <v>0</v>
      </c>
      <c r="G105" s="33">
        <f>G106+G107+G108+G109</f>
        <v>497.6</v>
      </c>
      <c r="H105" s="33">
        <f>H106+H107+H108+H109</f>
        <v>429.3</v>
      </c>
      <c r="I105" s="33">
        <f>I106+I107+I108+I109</f>
        <v>429.3</v>
      </c>
      <c r="J105" s="6">
        <f>SUM(E105:I105)</f>
        <v>1850.23</v>
      </c>
    </row>
    <row r="106" spans="1:10" ht="25.5">
      <c r="A106" s="56"/>
      <c r="B106" s="52"/>
      <c r="C106" s="52"/>
      <c r="D106" s="2" t="s">
        <v>9</v>
      </c>
      <c r="E106" s="34"/>
      <c r="F106" s="34"/>
      <c r="G106" s="34"/>
      <c r="H106" s="34"/>
      <c r="I106" s="34"/>
      <c r="J106" s="16">
        <f>SUM(E106:H106)</f>
        <v>0</v>
      </c>
    </row>
    <row r="107" spans="1:10" ht="12.75">
      <c r="A107" s="56"/>
      <c r="B107" s="52"/>
      <c r="C107" s="52"/>
      <c r="D107" s="2" t="s">
        <v>10</v>
      </c>
      <c r="E107" s="34">
        <v>386.37</v>
      </c>
      <c r="F107" s="34">
        <v>0</v>
      </c>
      <c r="G107" s="34">
        <v>429.3</v>
      </c>
      <c r="H107" s="34">
        <v>429.3</v>
      </c>
      <c r="I107" s="34">
        <v>429.3</v>
      </c>
      <c r="J107" s="16">
        <f>SUM(E107:I107)</f>
        <v>1674.27</v>
      </c>
    </row>
    <row r="108" spans="1:10" ht="12.75">
      <c r="A108" s="56"/>
      <c r="B108" s="52"/>
      <c r="C108" s="52"/>
      <c r="D108" s="2" t="s">
        <v>11</v>
      </c>
      <c r="E108" s="34">
        <v>107.66</v>
      </c>
      <c r="F108" s="34">
        <v>0</v>
      </c>
      <c r="G108" s="34">
        <v>68.3</v>
      </c>
      <c r="H108" s="34">
        <v>0</v>
      </c>
      <c r="I108" s="34">
        <v>0</v>
      </c>
      <c r="J108" s="16">
        <f>SUM(E108:I108)</f>
        <v>175.95999999999998</v>
      </c>
    </row>
    <row r="109" spans="1:10" ht="38.25">
      <c r="A109" s="57"/>
      <c r="B109" s="53"/>
      <c r="C109" s="53"/>
      <c r="D109" s="3" t="s">
        <v>12</v>
      </c>
      <c r="E109" s="34"/>
      <c r="F109" s="34"/>
      <c r="G109" s="34"/>
      <c r="H109" s="34"/>
      <c r="I109" s="34"/>
      <c r="J109" s="16">
        <f>SUM(E109:H109)</f>
        <v>0</v>
      </c>
    </row>
    <row r="110" spans="1:10" ht="12.75" customHeight="1">
      <c r="A110" s="55" t="s">
        <v>43</v>
      </c>
      <c r="B110" s="49" t="s">
        <v>35</v>
      </c>
      <c r="C110" s="49" t="s">
        <v>44</v>
      </c>
      <c r="D110" s="6" t="s">
        <v>8</v>
      </c>
      <c r="E110" s="33">
        <f>E111+E112+E113+E114</f>
        <v>20</v>
      </c>
      <c r="F110" s="33">
        <f>F111+F112+F113+F114</f>
        <v>30</v>
      </c>
      <c r="G110" s="33">
        <f>G111+G112+G113+G114</f>
        <v>21.3</v>
      </c>
      <c r="H110" s="33">
        <f>H113</f>
        <v>21.3</v>
      </c>
      <c r="I110" s="33">
        <f>I113</f>
        <v>21.3</v>
      </c>
      <c r="J110" s="6">
        <f>SUM(E110:I110)</f>
        <v>113.89999999999999</v>
      </c>
    </row>
    <row r="111" spans="1:10" ht="25.5">
      <c r="A111" s="56"/>
      <c r="B111" s="52"/>
      <c r="C111" s="52"/>
      <c r="D111" s="2" t="s">
        <v>9</v>
      </c>
      <c r="E111" s="34"/>
      <c r="F111" s="34"/>
      <c r="G111" s="34"/>
      <c r="H111" s="34"/>
      <c r="I111" s="34"/>
      <c r="J111" s="16">
        <f>SUM(E111:H111)</f>
        <v>0</v>
      </c>
    </row>
    <row r="112" spans="1:10" ht="12.75">
      <c r="A112" s="56"/>
      <c r="B112" s="52"/>
      <c r="C112" s="52"/>
      <c r="D112" s="2" t="s">
        <v>10</v>
      </c>
      <c r="E112" s="34"/>
      <c r="F112" s="34"/>
      <c r="G112" s="34"/>
      <c r="H112" s="34"/>
      <c r="I112" s="34"/>
      <c r="J112" s="16">
        <f>SUM(E112:H112)</f>
        <v>0</v>
      </c>
    </row>
    <row r="113" spans="1:10" ht="12.75">
      <c r="A113" s="56"/>
      <c r="B113" s="52"/>
      <c r="C113" s="52"/>
      <c r="D113" s="2" t="s">
        <v>11</v>
      </c>
      <c r="E113" s="34">
        <v>20</v>
      </c>
      <c r="F113" s="34">
        <v>30</v>
      </c>
      <c r="G113" s="34">
        <v>21.3</v>
      </c>
      <c r="H113" s="34">
        <v>21.3</v>
      </c>
      <c r="I113" s="34">
        <v>21.3</v>
      </c>
      <c r="J113" s="16">
        <f>SUM(E113:I113)</f>
        <v>113.89999999999999</v>
      </c>
    </row>
    <row r="114" spans="1:10" ht="38.25">
      <c r="A114" s="57"/>
      <c r="B114" s="53"/>
      <c r="C114" s="53"/>
      <c r="D114" s="3" t="s">
        <v>12</v>
      </c>
      <c r="E114" s="34"/>
      <c r="F114" s="34"/>
      <c r="G114" s="34"/>
      <c r="H114" s="34"/>
      <c r="I114" s="34"/>
      <c r="J114" s="16">
        <f>SUM(E114:H114)</f>
        <v>0</v>
      </c>
    </row>
    <row r="115" spans="1:10" ht="12.75" customHeight="1">
      <c r="A115" s="55" t="s">
        <v>45</v>
      </c>
      <c r="B115" s="49" t="s">
        <v>35</v>
      </c>
      <c r="C115" s="49" t="s">
        <v>46</v>
      </c>
      <c r="D115" s="6" t="s">
        <v>8</v>
      </c>
      <c r="E115" s="33">
        <f>E116+E117+E118+E119</f>
        <v>19.9</v>
      </c>
      <c r="F115" s="33">
        <f>F116+F117+F118+F119</f>
        <v>19.9</v>
      </c>
      <c r="G115" s="33">
        <f>G116+G117+G118+G119</f>
        <v>15.9</v>
      </c>
      <c r="H115" s="33">
        <f>H118</f>
        <v>15.9</v>
      </c>
      <c r="I115" s="33">
        <f>I118</f>
        <v>15.9</v>
      </c>
      <c r="J115" s="6">
        <f>SUM(E115:I115)</f>
        <v>87.5</v>
      </c>
    </row>
    <row r="116" spans="1:10" ht="25.5">
      <c r="A116" s="56"/>
      <c r="B116" s="52"/>
      <c r="C116" s="52"/>
      <c r="D116" s="2" t="s">
        <v>9</v>
      </c>
      <c r="E116" s="34"/>
      <c r="F116" s="34"/>
      <c r="G116" s="34"/>
      <c r="H116" s="34"/>
      <c r="I116" s="34"/>
      <c r="J116" s="16">
        <f>SUM(E116:H116)</f>
        <v>0</v>
      </c>
    </row>
    <row r="117" spans="1:10" ht="12.75">
      <c r="A117" s="56"/>
      <c r="B117" s="52"/>
      <c r="C117" s="52"/>
      <c r="D117" s="2" t="s">
        <v>10</v>
      </c>
      <c r="E117" s="34"/>
      <c r="F117" s="34"/>
      <c r="G117" s="34"/>
      <c r="H117" s="34"/>
      <c r="I117" s="34"/>
      <c r="J117" s="16">
        <f>SUM(E117:H117)</f>
        <v>0</v>
      </c>
    </row>
    <row r="118" spans="1:10" ht="12.75">
      <c r="A118" s="56"/>
      <c r="B118" s="52"/>
      <c r="C118" s="52"/>
      <c r="D118" s="2" t="s">
        <v>11</v>
      </c>
      <c r="E118" s="34">
        <v>19.9</v>
      </c>
      <c r="F118" s="34">
        <v>19.9</v>
      </c>
      <c r="G118" s="34">
        <v>15.9</v>
      </c>
      <c r="H118" s="34">
        <v>15.9</v>
      </c>
      <c r="I118" s="34">
        <v>15.9</v>
      </c>
      <c r="J118" s="16">
        <f>SUM(E118:I118)</f>
        <v>87.5</v>
      </c>
    </row>
    <row r="119" spans="1:10" ht="38.25">
      <c r="A119" s="57"/>
      <c r="B119" s="53"/>
      <c r="C119" s="53"/>
      <c r="D119" s="3" t="s">
        <v>12</v>
      </c>
      <c r="E119" s="34"/>
      <c r="F119" s="34"/>
      <c r="G119" s="34"/>
      <c r="H119" s="34"/>
      <c r="I119" s="34"/>
      <c r="J119" s="16">
        <f>SUM(E119:H119)</f>
        <v>0</v>
      </c>
    </row>
    <row r="120" spans="1:10" ht="12.75" customHeight="1">
      <c r="A120" s="55" t="s">
        <v>47</v>
      </c>
      <c r="B120" s="49" t="s">
        <v>35</v>
      </c>
      <c r="C120" s="58" t="s">
        <v>72</v>
      </c>
      <c r="D120" s="6" t="s">
        <v>8</v>
      </c>
      <c r="E120" s="33">
        <f>E121+E122+E123+E124</f>
        <v>5859.7</v>
      </c>
      <c r="F120" s="33">
        <f>F121+F122+F123+F124</f>
        <v>6073</v>
      </c>
      <c r="G120" s="33">
        <f>G121+G122+G123+G124</f>
        <v>6821</v>
      </c>
      <c r="H120" s="33">
        <f>H121+H122+H123+H124</f>
        <v>7783</v>
      </c>
      <c r="I120" s="33">
        <f>I121+I122+I123+I124</f>
        <v>8119</v>
      </c>
      <c r="J120" s="6">
        <f>SUM(E120:I120)</f>
        <v>34655.7</v>
      </c>
    </row>
    <row r="121" spans="1:10" ht="26.25" customHeight="1">
      <c r="A121" s="56"/>
      <c r="B121" s="52"/>
      <c r="C121" s="59"/>
      <c r="D121" s="2" t="s">
        <v>9</v>
      </c>
      <c r="E121" s="34"/>
      <c r="F121" s="34"/>
      <c r="G121" s="34"/>
      <c r="H121" s="34"/>
      <c r="I121" s="34"/>
      <c r="J121" s="16">
        <f>SUM(E121:H121)</f>
        <v>0</v>
      </c>
    </row>
    <row r="122" spans="1:10" ht="29.25" customHeight="1">
      <c r="A122" s="56"/>
      <c r="B122" s="52"/>
      <c r="C122" s="59"/>
      <c r="D122" s="2" t="s">
        <v>10</v>
      </c>
      <c r="E122" s="34">
        <v>5859.7</v>
      </c>
      <c r="F122" s="34">
        <v>6073</v>
      </c>
      <c r="G122" s="34">
        <v>6821</v>
      </c>
      <c r="H122" s="34">
        <v>7783</v>
      </c>
      <c r="I122" s="34">
        <v>8119</v>
      </c>
      <c r="J122" s="16">
        <f>SUM(E122:I122)</f>
        <v>34655.7</v>
      </c>
    </row>
    <row r="123" spans="1:10" ht="27.75" customHeight="1">
      <c r="A123" s="56"/>
      <c r="B123" s="52"/>
      <c r="C123" s="59"/>
      <c r="D123" s="2" t="s">
        <v>11</v>
      </c>
      <c r="E123" s="34"/>
      <c r="F123" s="34"/>
      <c r="G123" s="34"/>
      <c r="H123" s="34"/>
      <c r="I123" s="34"/>
      <c r="J123" s="16">
        <f aca="true" t="shared" si="1" ref="J123:J154">SUM(E123:H123)</f>
        <v>0</v>
      </c>
    </row>
    <row r="124" spans="1:10" ht="38.25">
      <c r="A124" s="57"/>
      <c r="B124" s="53"/>
      <c r="C124" s="60"/>
      <c r="D124" s="3" t="s">
        <v>12</v>
      </c>
      <c r="E124" s="34"/>
      <c r="F124" s="34"/>
      <c r="G124" s="34"/>
      <c r="H124" s="34"/>
      <c r="I124" s="34"/>
      <c r="J124" s="16">
        <f t="shared" si="1"/>
        <v>0</v>
      </c>
    </row>
    <row r="125" spans="1:10" ht="12.75">
      <c r="A125" s="46" t="s">
        <v>49</v>
      </c>
      <c r="B125" s="49" t="s">
        <v>35</v>
      </c>
      <c r="C125" s="49" t="s">
        <v>65</v>
      </c>
      <c r="D125" s="6" t="s">
        <v>8</v>
      </c>
      <c r="E125" s="34"/>
      <c r="F125" s="33">
        <f>F127+F128</f>
        <v>1111.2</v>
      </c>
      <c r="G125" s="34"/>
      <c r="H125" s="34"/>
      <c r="I125" s="34"/>
      <c r="J125" s="6">
        <f t="shared" si="1"/>
        <v>1111.2</v>
      </c>
    </row>
    <row r="126" spans="1:10" ht="25.5">
      <c r="A126" s="54"/>
      <c r="B126" s="50"/>
      <c r="C126" s="52"/>
      <c r="D126" s="2" t="s">
        <v>9</v>
      </c>
      <c r="E126" s="34"/>
      <c r="F126" s="34"/>
      <c r="G126" s="34"/>
      <c r="H126" s="34"/>
      <c r="I126" s="34"/>
      <c r="J126" s="16">
        <f t="shared" si="1"/>
        <v>0</v>
      </c>
    </row>
    <row r="127" spans="1:10" ht="12.75">
      <c r="A127" s="54"/>
      <c r="B127" s="50"/>
      <c r="C127" s="52"/>
      <c r="D127" s="2" t="s">
        <v>10</v>
      </c>
      <c r="E127" s="34"/>
      <c r="F127" s="34">
        <v>1100</v>
      </c>
      <c r="G127" s="34"/>
      <c r="H127" s="34"/>
      <c r="I127" s="34"/>
      <c r="J127" s="16">
        <f t="shared" si="1"/>
        <v>1100</v>
      </c>
    </row>
    <row r="128" spans="1:10" ht="12.75">
      <c r="A128" s="54"/>
      <c r="B128" s="50"/>
      <c r="C128" s="52"/>
      <c r="D128" s="2" t="s">
        <v>11</v>
      </c>
      <c r="E128" s="34"/>
      <c r="F128" s="34">
        <v>11.2</v>
      </c>
      <c r="G128" s="34"/>
      <c r="H128" s="34"/>
      <c r="I128" s="34"/>
      <c r="J128" s="16">
        <f t="shared" si="1"/>
        <v>11.2</v>
      </c>
    </row>
    <row r="129" spans="1:10" ht="38.25">
      <c r="A129" s="45"/>
      <c r="B129" s="51"/>
      <c r="C129" s="53"/>
      <c r="D129" s="3" t="s">
        <v>12</v>
      </c>
      <c r="E129" s="34"/>
      <c r="F129" s="34"/>
      <c r="G129" s="34"/>
      <c r="H129" s="34"/>
      <c r="I129" s="34"/>
      <c r="J129" s="16">
        <f t="shared" si="1"/>
        <v>0</v>
      </c>
    </row>
    <row r="130" spans="1:10" ht="12.75">
      <c r="A130" s="46" t="s">
        <v>51</v>
      </c>
      <c r="B130" s="49" t="s">
        <v>35</v>
      </c>
      <c r="C130" s="49" t="s">
        <v>77</v>
      </c>
      <c r="D130" s="6" t="s">
        <v>8</v>
      </c>
      <c r="E130" s="33">
        <f>E131+E132+E133+E134</f>
        <v>854.2</v>
      </c>
      <c r="F130" s="33">
        <f>F132</f>
        <v>1338.545</v>
      </c>
      <c r="G130" s="33"/>
      <c r="H130" s="33"/>
      <c r="I130" s="33"/>
      <c r="J130" s="6">
        <f t="shared" si="1"/>
        <v>2192.745</v>
      </c>
    </row>
    <row r="131" spans="1:10" ht="25.5">
      <c r="A131" s="54"/>
      <c r="B131" s="50"/>
      <c r="C131" s="52"/>
      <c r="D131" s="2" t="s">
        <v>9</v>
      </c>
      <c r="E131" s="34"/>
      <c r="F131" s="34"/>
      <c r="G131" s="34"/>
      <c r="H131" s="34"/>
      <c r="I131" s="34"/>
      <c r="J131" s="16">
        <f t="shared" si="1"/>
        <v>0</v>
      </c>
    </row>
    <row r="132" spans="1:10" ht="12.75">
      <c r="A132" s="54"/>
      <c r="B132" s="50"/>
      <c r="C132" s="52"/>
      <c r="D132" s="2" t="s">
        <v>10</v>
      </c>
      <c r="E132" s="34"/>
      <c r="F132" s="34">
        <v>1338.545</v>
      </c>
      <c r="G132" s="34"/>
      <c r="H132" s="34"/>
      <c r="I132" s="34"/>
      <c r="J132" s="16">
        <f t="shared" si="1"/>
        <v>1338.545</v>
      </c>
    </row>
    <row r="133" spans="1:10" ht="12.75">
      <c r="A133" s="54"/>
      <c r="B133" s="50"/>
      <c r="C133" s="52"/>
      <c r="D133" s="2" t="s">
        <v>11</v>
      </c>
      <c r="E133" s="34">
        <v>854.2</v>
      </c>
      <c r="F133" s="34"/>
      <c r="G133" s="34"/>
      <c r="H133" s="34"/>
      <c r="I133" s="34"/>
      <c r="J133" s="16">
        <f t="shared" si="1"/>
        <v>854.2</v>
      </c>
    </row>
    <row r="134" spans="1:10" ht="38.25">
      <c r="A134" s="45"/>
      <c r="B134" s="51"/>
      <c r="C134" s="53"/>
      <c r="D134" s="3" t="s">
        <v>12</v>
      </c>
      <c r="E134" s="34"/>
      <c r="F134" s="34"/>
      <c r="G134" s="34"/>
      <c r="H134" s="34"/>
      <c r="I134" s="34"/>
      <c r="J134" s="16">
        <f t="shared" si="1"/>
        <v>0</v>
      </c>
    </row>
    <row r="135" spans="1:10" ht="12.75">
      <c r="A135" s="46" t="s">
        <v>53</v>
      </c>
      <c r="B135" s="49" t="s">
        <v>35</v>
      </c>
      <c r="C135" s="49" t="s">
        <v>106</v>
      </c>
      <c r="D135" s="30" t="s">
        <v>95</v>
      </c>
      <c r="E135" s="33">
        <f>E137+E138</f>
        <v>5790</v>
      </c>
      <c r="F135" s="34"/>
      <c r="G135" s="34"/>
      <c r="H135" s="34"/>
      <c r="I135" s="34"/>
      <c r="J135" s="6">
        <f t="shared" si="1"/>
        <v>5790</v>
      </c>
    </row>
    <row r="136" spans="1:10" ht="25.5" customHeight="1">
      <c r="A136" s="47"/>
      <c r="B136" s="50"/>
      <c r="C136" s="50"/>
      <c r="D136" s="2" t="s">
        <v>9</v>
      </c>
      <c r="E136" s="34"/>
      <c r="F136" s="34"/>
      <c r="G136" s="34"/>
      <c r="H136" s="34"/>
      <c r="I136" s="34"/>
      <c r="J136" s="16">
        <f t="shared" si="1"/>
        <v>0</v>
      </c>
    </row>
    <row r="137" spans="1:10" ht="12.75">
      <c r="A137" s="47"/>
      <c r="B137" s="50"/>
      <c r="C137" s="50"/>
      <c r="D137" s="2" t="s">
        <v>10</v>
      </c>
      <c r="E137" s="34">
        <v>5500.5</v>
      </c>
      <c r="F137" s="34"/>
      <c r="G137" s="34"/>
      <c r="H137" s="34"/>
      <c r="I137" s="34"/>
      <c r="J137" s="16">
        <f t="shared" si="1"/>
        <v>5500.5</v>
      </c>
    </row>
    <row r="138" spans="1:10" ht="12.75">
      <c r="A138" s="47"/>
      <c r="B138" s="50"/>
      <c r="C138" s="50"/>
      <c r="D138" s="2" t="s">
        <v>11</v>
      </c>
      <c r="E138" s="34">
        <v>289.5</v>
      </c>
      <c r="F138" s="34"/>
      <c r="G138" s="34"/>
      <c r="H138" s="34"/>
      <c r="I138" s="34"/>
      <c r="J138" s="16">
        <f t="shared" si="1"/>
        <v>289.5</v>
      </c>
    </row>
    <row r="139" spans="1:10" ht="97.5" customHeight="1">
      <c r="A139" s="48"/>
      <c r="B139" s="51"/>
      <c r="C139" s="51"/>
      <c r="D139" s="3" t="s">
        <v>12</v>
      </c>
      <c r="E139" s="34"/>
      <c r="F139" s="34"/>
      <c r="G139" s="34"/>
      <c r="H139" s="34"/>
      <c r="I139" s="34"/>
      <c r="J139" s="16">
        <f t="shared" si="1"/>
        <v>0</v>
      </c>
    </row>
    <row r="140" spans="1:10" ht="12.75">
      <c r="A140" s="46" t="s">
        <v>56</v>
      </c>
      <c r="B140" s="49" t="s">
        <v>35</v>
      </c>
      <c r="C140" s="49" t="s">
        <v>105</v>
      </c>
      <c r="D140" s="30" t="s">
        <v>95</v>
      </c>
      <c r="E140" s="34"/>
      <c r="F140" s="33">
        <f>F142+F143</f>
        <v>8082.7</v>
      </c>
      <c r="G140" s="34"/>
      <c r="H140" s="34"/>
      <c r="I140" s="34"/>
      <c r="J140" s="6">
        <f t="shared" si="1"/>
        <v>8082.7</v>
      </c>
    </row>
    <row r="141" spans="1:10" ht="25.5" customHeight="1">
      <c r="A141" s="47"/>
      <c r="B141" s="50"/>
      <c r="C141" s="50"/>
      <c r="D141" s="2" t="s">
        <v>9</v>
      </c>
      <c r="E141" s="34"/>
      <c r="F141" s="34"/>
      <c r="G141" s="34"/>
      <c r="H141" s="34"/>
      <c r="I141" s="34"/>
      <c r="J141" s="16">
        <f t="shared" si="1"/>
        <v>0</v>
      </c>
    </row>
    <row r="142" spans="1:10" ht="12.75">
      <c r="A142" s="47"/>
      <c r="B142" s="50"/>
      <c r="C142" s="50"/>
      <c r="D142" s="2" t="s">
        <v>10</v>
      </c>
      <c r="E142" s="34" t="s">
        <v>92</v>
      </c>
      <c r="F142" s="34">
        <v>7678.5</v>
      </c>
      <c r="G142" s="34"/>
      <c r="H142" s="34"/>
      <c r="I142" s="34"/>
      <c r="J142" s="16">
        <f t="shared" si="1"/>
        <v>7678.5</v>
      </c>
    </row>
    <row r="143" spans="1:10" ht="12.75">
      <c r="A143" s="47"/>
      <c r="B143" s="50"/>
      <c r="C143" s="50"/>
      <c r="D143" s="2" t="s">
        <v>11</v>
      </c>
      <c r="E143" s="34" t="s">
        <v>92</v>
      </c>
      <c r="F143" s="34">
        <v>404.2</v>
      </c>
      <c r="G143" s="34"/>
      <c r="H143" s="34"/>
      <c r="I143" s="34"/>
      <c r="J143" s="16">
        <f t="shared" si="1"/>
        <v>404.2</v>
      </c>
    </row>
    <row r="144" spans="1:10" ht="38.25">
      <c r="A144" s="48"/>
      <c r="B144" s="51"/>
      <c r="C144" s="51"/>
      <c r="D144" s="3" t="s">
        <v>12</v>
      </c>
      <c r="E144" s="34"/>
      <c r="F144" s="34"/>
      <c r="G144" s="34"/>
      <c r="H144" s="34"/>
      <c r="I144" s="34"/>
      <c r="J144" s="16">
        <f t="shared" si="1"/>
        <v>0</v>
      </c>
    </row>
    <row r="145" spans="1:10" ht="12.75">
      <c r="A145" s="46" t="s">
        <v>64</v>
      </c>
      <c r="B145" s="49" t="s">
        <v>35</v>
      </c>
      <c r="C145" s="49" t="s">
        <v>114</v>
      </c>
      <c r="D145" s="30" t="s">
        <v>95</v>
      </c>
      <c r="E145" s="34"/>
      <c r="F145" s="33">
        <f>F146+F148</f>
        <v>50</v>
      </c>
      <c r="G145" s="34"/>
      <c r="H145" s="34"/>
      <c r="I145" s="34"/>
      <c r="J145" s="6">
        <f t="shared" si="1"/>
        <v>50</v>
      </c>
    </row>
    <row r="146" spans="1:10" ht="25.5" customHeight="1">
      <c r="A146" s="47"/>
      <c r="B146" s="50"/>
      <c r="C146" s="50"/>
      <c r="D146" s="2" t="s">
        <v>9</v>
      </c>
      <c r="E146" s="34"/>
      <c r="F146" s="34"/>
      <c r="G146" s="34"/>
      <c r="H146" s="34"/>
      <c r="I146" s="34"/>
      <c r="J146" s="16">
        <f t="shared" si="1"/>
        <v>0</v>
      </c>
    </row>
    <row r="147" spans="1:10" ht="12.75">
      <c r="A147" s="47"/>
      <c r="B147" s="50"/>
      <c r="C147" s="50"/>
      <c r="D147" s="2" t="s">
        <v>10</v>
      </c>
      <c r="E147" s="34" t="s">
        <v>92</v>
      </c>
      <c r="G147" s="34"/>
      <c r="H147" s="34"/>
      <c r="I147" s="34"/>
      <c r="J147" s="16">
        <f t="shared" si="1"/>
        <v>0</v>
      </c>
    </row>
    <row r="148" spans="1:10" ht="12.75">
      <c r="A148" s="47"/>
      <c r="B148" s="50"/>
      <c r="C148" s="50"/>
      <c r="D148" s="2" t="s">
        <v>11</v>
      </c>
      <c r="E148" s="34" t="s">
        <v>92</v>
      </c>
      <c r="F148" s="34">
        <v>50</v>
      </c>
      <c r="G148" s="34"/>
      <c r="H148" s="34"/>
      <c r="I148" s="34"/>
      <c r="J148" s="16">
        <f t="shared" si="1"/>
        <v>50</v>
      </c>
    </row>
    <row r="149" spans="1:10" ht="38.25">
      <c r="A149" s="48"/>
      <c r="B149" s="51"/>
      <c r="C149" s="51"/>
      <c r="D149" s="3" t="s">
        <v>12</v>
      </c>
      <c r="E149" s="34"/>
      <c r="F149" s="34"/>
      <c r="G149" s="34"/>
      <c r="H149" s="34"/>
      <c r="I149" s="34"/>
      <c r="J149" s="16">
        <f t="shared" si="1"/>
        <v>0</v>
      </c>
    </row>
    <row r="150" spans="1:10" ht="12.75">
      <c r="A150" s="46" t="s">
        <v>76</v>
      </c>
      <c r="B150" s="49" t="s">
        <v>35</v>
      </c>
      <c r="C150" s="49" t="s">
        <v>116</v>
      </c>
      <c r="D150" s="30" t="s">
        <v>95</v>
      </c>
      <c r="E150" s="34"/>
      <c r="F150" s="33">
        <f>F151+F153</f>
        <v>310.943</v>
      </c>
      <c r="G150" s="33">
        <f>G151+G153</f>
        <v>515</v>
      </c>
      <c r="H150" s="33">
        <f>H151+H153</f>
        <v>0</v>
      </c>
      <c r="I150" s="33"/>
      <c r="J150" s="6">
        <f t="shared" si="1"/>
        <v>825.943</v>
      </c>
    </row>
    <row r="151" spans="1:10" ht="25.5" customHeight="1">
      <c r="A151" s="47"/>
      <c r="B151" s="50"/>
      <c r="C151" s="50"/>
      <c r="D151" s="2" t="s">
        <v>9</v>
      </c>
      <c r="E151" s="34"/>
      <c r="F151" s="34"/>
      <c r="G151" s="34"/>
      <c r="H151" s="34"/>
      <c r="I151" s="34"/>
      <c r="J151" s="16">
        <f t="shared" si="1"/>
        <v>0</v>
      </c>
    </row>
    <row r="152" spans="1:10" ht="12.75">
      <c r="A152" s="47"/>
      <c r="B152" s="50"/>
      <c r="C152" s="50"/>
      <c r="D152" s="2" t="s">
        <v>10</v>
      </c>
      <c r="E152" s="34" t="s">
        <v>92</v>
      </c>
      <c r="G152" s="34"/>
      <c r="H152" s="34"/>
      <c r="I152" s="34"/>
      <c r="J152" s="16">
        <f t="shared" si="1"/>
        <v>0</v>
      </c>
    </row>
    <row r="153" spans="1:10" ht="12.75">
      <c r="A153" s="47"/>
      <c r="B153" s="50"/>
      <c r="C153" s="50"/>
      <c r="D153" s="2" t="s">
        <v>11</v>
      </c>
      <c r="E153" s="34" t="s">
        <v>92</v>
      </c>
      <c r="F153" s="34">
        <v>310.943</v>
      </c>
      <c r="G153" s="34">
        <v>515</v>
      </c>
      <c r="H153" s="34"/>
      <c r="I153" s="34"/>
      <c r="J153" s="16">
        <f t="shared" si="1"/>
        <v>825.943</v>
      </c>
    </row>
    <row r="154" spans="1:10" ht="38.25">
      <c r="A154" s="48"/>
      <c r="B154" s="51"/>
      <c r="C154" s="51"/>
      <c r="D154" s="3" t="s">
        <v>12</v>
      </c>
      <c r="E154" s="34"/>
      <c r="F154" s="34"/>
      <c r="G154" s="34"/>
      <c r="H154" s="34"/>
      <c r="I154" s="34"/>
      <c r="J154" s="16">
        <f t="shared" si="1"/>
        <v>0</v>
      </c>
    </row>
  </sheetData>
  <sheetProtection/>
  <mergeCells count="88">
    <mergeCell ref="C10:E12"/>
    <mergeCell ref="A16:A21"/>
    <mergeCell ref="B16:B21"/>
    <mergeCell ref="C16:C21"/>
    <mergeCell ref="D16:D21"/>
    <mergeCell ref="E16:J18"/>
    <mergeCell ref="E19:E21"/>
    <mergeCell ref="F19:F21"/>
    <mergeCell ref="G19:G21"/>
    <mergeCell ref="J19:J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3:A77"/>
    <mergeCell ref="B73:B77"/>
    <mergeCell ref="C73:C77"/>
    <mergeCell ref="A78:A82"/>
    <mergeCell ref="B78:B82"/>
    <mergeCell ref="C78:C82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A105:A109"/>
    <mergeCell ref="B105:B109"/>
    <mergeCell ref="C105:C109"/>
    <mergeCell ref="A120:A124"/>
    <mergeCell ref="B120:B124"/>
    <mergeCell ref="C120:C124"/>
    <mergeCell ref="A110:A114"/>
    <mergeCell ref="B110:B114"/>
    <mergeCell ref="C110:C114"/>
    <mergeCell ref="A115:A119"/>
    <mergeCell ref="B115:B119"/>
    <mergeCell ref="C115:C119"/>
    <mergeCell ref="A130:A134"/>
    <mergeCell ref="B130:B134"/>
    <mergeCell ref="C130:C134"/>
    <mergeCell ref="A125:A129"/>
    <mergeCell ref="B125:B129"/>
    <mergeCell ref="C125:C129"/>
    <mergeCell ref="A135:A139"/>
    <mergeCell ref="B135:B139"/>
    <mergeCell ref="C135:C139"/>
    <mergeCell ref="A140:A144"/>
    <mergeCell ref="B140:B144"/>
    <mergeCell ref="C140:C144"/>
    <mergeCell ref="A150:A154"/>
    <mergeCell ref="B150:B154"/>
    <mergeCell ref="C150:C154"/>
    <mergeCell ref="A145:A149"/>
    <mergeCell ref="B145:B149"/>
    <mergeCell ref="C145:C149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N165"/>
  <sheetViews>
    <sheetView zoomScalePageLayoutView="0" workbookViewId="0" topLeftCell="A13">
      <pane xSplit="3" ySplit="9" topLeftCell="G22" activePane="bottomRight" state="frozen"/>
      <selection pane="topLeft" activeCell="A13" sqref="A13"/>
      <selection pane="topRight" activeCell="D13" sqref="D13"/>
      <selection pane="bottomLeft" activeCell="A22" sqref="A22"/>
      <selection pane="bottomRight" activeCell="K22" sqref="K22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1" width="13.00390625" style="10" customWidth="1"/>
    <col min="12" max="13" width="10.28125" style="10" customWidth="1"/>
    <col min="14" max="14" width="11.8515625" style="0" customWidth="1"/>
  </cols>
  <sheetData>
    <row r="1" ht="12.75">
      <c r="J1" s="10" t="s">
        <v>91</v>
      </c>
    </row>
    <row r="3" ht="12.75">
      <c r="J3" s="10" t="s">
        <v>89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27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28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29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15">
        <f t="shared" si="0"/>
        <v>161085.39</v>
      </c>
      <c r="K22" s="15">
        <f t="shared" si="0"/>
        <v>170699.54200000002</v>
      </c>
      <c r="L22" s="12">
        <f t="shared" si="0"/>
        <v>146132.4</v>
      </c>
      <c r="M22" s="12">
        <f>M23+M24+M25+M26</f>
        <v>145482.19999999998</v>
      </c>
      <c r="N22" s="6">
        <f aca="true" t="shared" si="1" ref="N22:N31">SUM(E22:M22)</f>
        <v>1421129.042</v>
      </c>
    </row>
    <row r="23" spans="1:14" ht="25.5">
      <c r="A23" s="50"/>
      <c r="B23" s="50"/>
      <c r="C23" s="50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>K28+K59+K80+K85+K90+K96+K101+K106+K111+K117+K122+K127+K132+K162</f>
        <v>1134.7</v>
      </c>
      <c r="L23" s="13">
        <f t="shared" si="2"/>
        <v>0</v>
      </c>
      <c r="M23" s="13">
        <f>M28+M59+M80+M85+M90+M96+M101+M106+M111+M117+M122+M127+M132</f>
        <v>0</v>
      </c>
      <c r="N23" s="16">
        <f t="shared" si="1"/>
        <v>3429.1800000000003</v>
      </c>
    </row>
    <row r="24" spans="1:14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13">
        <f>J29+J60++J81+J86+J91+J97+J102+J107+J112+J118+J123+J128+J133+J153</f>
        <v>113927.27</v>
      </c>
      <c r="K24" s="13">
        <f>K29+K60++K81+K86+K91+K97+K102+K107+K112+K118+K123+K128+K133+K158+K138+K143</f>
        <v>119208.94200000002</v>
      </c>
      <c r="L24" s="13">
        <f>L29+L60++L81+L86+L91+L97+L102+L107+L112+L118+L123+L128+L133</f>
        <v>104525.8</v>
      </c>
      <c r="M24" s="13">
        <f>M29+M60++M81+M86+M91+M97+M102+M107+M112+M118+M123+M128+M133</f>
        <v>104211.7</v>
      </c>
      <c r="N24" s="16">
        <f t="shared" si="1"/>
        <v>1008188.3820000001</v>
      </c>
    </row>
    <row r="25" spans="1:14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13">
        <f>J30++J61+J82+J87+J92+J98+J103+J108+J113+J119+J124+J134+J129+J144+J154</f>
        <v>47158.12000000001</v>
      </c>
      <c r="K25" s="13">
        <f>K30++K61+K82+K87+K92+K98+K103+K108+K113+K119+K124+K134+K129+K164+K139+K159</f>
        <v>50355.9</v>
      </c>
      <c r="L25" s="13">
        <f>L30++L61+L82+L87+L92+L98+L103+L108+L113+L119+L124+L134+L129</f>
        <v>41606.6</v>
      </c>
      <c r="M25" s="13">
        <f>M30++M61+M82+M87+M92+M98+M103+M108+M113+M119+M124+M134+M129</f>
        <v>41270.49999999999</v>
      </c>
      <c r="N25" s="16">
        <f t="shared" si="1"/>
        <v>408428.48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3">
        <f>M31++M62+M83+M88+M93+M99+M104+M109+M114+M120+M125+M130+M135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12">
        <f t="shared" si="4"/>
        <v>136416.56</v>
      </c>
      <c r="K27" s="12">
        <f t="shared" si="4"/>
        <v>140602.7</v>
      </c>
      <c r="L27" s="12">
        <f t="shared" si="4"/>
        <v>126668.1</v>
      </c>
      <c r="M27" s="12">
        <f>M28+M29+M30+M31</f>
        <v>126459.59999999999</v>
      </c>
      <c r="N27" s="6">
        <f t="shared" si="1"/>
        <v>1225847.9300000002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>M33+M38+M43+M48+M54</f>
        <v>0</v>
      </c>
      <c r="N28" s="16">
        <f t="shared" si="1"/>
        <v>994.68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13">
        <f t="shared" si="5"/>
        <v>92642.4</v>
      </c>
      <c r="K29" s="13">
        <f t="shared" si="5"/>
        <v>93169.00000000001</v>
      </c>
      <c r="L29" s="13">
        <f t="shared" si="5"/>
        <v>87579.2</v>
      </c>
      <c r="M29" s="13">
        <f>M34+M39+M44+M49+M55</f>
        <v>87709.2</v>
      </c>
      <c r="N29" s="16">
        <f t="shared" si="1"/>
        <v>836056.2999999999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13">
        <f t="shared" si="5"/>
        <v>43774.16</v>
      </c>
      <c r="K30" s="13">
        <f t="shared" si="5"/>
        <v>47433.7</v>
      </c>
      <c r="L30" s="13">
        <f t="shared" si="5"/>
        <v>39088.9</v>
      </c>
      <c r="M30" s="13">
        <f>M35+M40+M45+M50+M56</f>
        <v>38750.399999999994</v>
      </c>
      <c r="N30" s="16">
        <f t="shared" si="1"/>
        <v>387713.94999999995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3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12">
        <f t="shared" si="6"/>
        <v>36250.8</v>
      </c>
      <c r="K32" s="12">
        <f t="shared" si="6"/>
        <v>38696.7</v>
      </c>
      <c r="L32" s="12">
        <f t="shared" si="6"/>
        <v>32231.1</v>
      </c>
      <c r="M32" s="12">
        <f t="shared" si="6"/>
        <v>31965</v>
      </c>
      <c r="N32" s="6">
        <f>SUM(E32:M32)</f>
        <v>286012.54000000004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3"/>
      <c r="N33" s="16">
        <f aca="true" t="shared" si="7" ref="N33:N41"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14">
        <v>19973.2</v>
      </c>
      <c r="K34" s="13">
        <v>21491.1</v>
      </c>
      <c r="L34" s="13">
        <v>19895.2</v>
      </c>
      <c r="M34" s="13">
        <v>19895.2</v>
      </c>
      <c r="N34" s="16">
        <f>SUM(E34:M34)</f>
        <v>150006.49999999997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14">
        <v>16277.6</v>
      </c>
      <c r="K35" s="13">
        <v>17205.6</v>
      </c>
      <c r="L35" s="13">
        <v>12335.9</v>
      </c>
      <c r="M35" s="13">
        <v>12069.8</v>
      </c>
      <c r="N35" s="16">
        <f>SUM(E35:M35)</f>
        <v>135011.36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3"/>
      <c r="N36" s="16">
        <f t="shared" si="7"/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8" ref="E37:M37">E38+E39+E40+E41</f>
        <v>104336.13</v>
      </c>
      <c r="F37" s="6">
        <f t="shared" si="8"/>
        <v>102342.4</v>
      </c>
      <c r="G37" s="6">
        <f t="shared" si="8"/>
        <v>107319.20000000001</v>
      </c>
      <c r="H37" s="12">
        <f t="shared" si="8"/>
        <v>108504.7</v>
      </c>
      <c r="I37" s="12">
        <f t="shared" si="8"/>
        <v>85625.4</v>
      </c>
      <c r="J37" s="12">
        <f t="shared" si="8"/>
        <v>88729.86</v>
      </c>
      <c r="K37" s="12">
        <f t="shared" si="8"/>
        <v>88814.5</v>
      </c>
      <c r="L37" s="12">
        <f t="shared" si="8"/>
        <v>81360.5</v>
      </c>
      <c r="M37" s="12">
        <f t="shared" si="8"/>
        <v>81386.5</v>
      </c>
      <c r="N37" s="6">
        <f>SUM(E37:M37)</f>
        <v>848419.19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3"/>
      <c r="N38" s="16">
        <f t="shared" si="7"/>
        <v>0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14">
        <v>68281.7</v>
      </c>
      <c r="K39" s="13">
        <v>67321.5</v>
      </c>
      <c r="L39" s="13">
        <v>63452</v>
      </c>
      <c r="M39" s="13">
        <v>63577</v>
      </c>
      <c r="N39" s="16">
        <f>SUM(E39:M39)</f>
        <v>659898.6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14">
        <v>20448.16</v>
      </c>
      <c r="K40" s="13">
        <v>21493</v>
      </c>
      <c r="L40" s="13">
        <v>17908.5</v>
      </c>
      <c r="M40" s="13">
        <v>17809.5</v>
      </c>
      <c r="N40" s="16">
        <f>SUM(E40:M40)</f>
        <v>188520.59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3"/>
      <c r="N41" s="16">
        <f t="shared" si="7"/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9" ref="E42:M42">E43+E44+E45+E46</f>
        <v>2545.6</v>
      </c>
      <c r="F42" s="6">
        <f t="shared" si="9"/>
        <v>2635.2</v>
      </c>
      <c r="G42" s="6">
        <f t="shared" si="9"/>
        <v>3209.8999999999996</v>
      </c>
      <c r="H42" s="12">
        <f t="shared" si="9"/>
        <v>3480</v>
      </c>
      <c r="I42" s="12">
        <f t="shared" si="9"/>
        <v>3956.8</v>
      </c>
      <c r="J42" s="12">
        <f t="shared" si="9"/>
        <v>4200.1</v>
      </c>
      <c r="K42" s="12">
        <f t="shared" si="9"/>
        <v>4379.7</v>
      </c>
      <c r="L42" s="12">
        <f t="shared" si="9"/>
        <v>4377.7</v>
      </c>
      <c r="M42" s="12">
        <f t="shared" si="9"/>
        <v>4398.3</v>
      </c>
      <c r="N42" s="6">
        <f>SUM(E42:M42)</f>
        <v>33183.3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3"/>
      <c r="N43" s="16">
        <f aca="true" t="shared" si="10" ref="N43:N10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13">
        <v>2026.6</v>
      </c>
      <c r="K44" s="13">
        <v>2388.7</v>
      </c>
      <c r="L44" s="13">
        <v>2284</v>
      </c>
      <c r="M44" s="13">
        <v>2286</v>
      </c>
      <c r="N44" s="16">
        <f t="shared" si="10"/>
        <v>13065.8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14">
        <v>2173.5</v>
      </c>
      <c r="K45" s="13">
        <v>1991</v>
      </c>
      <c r="L45" s="13">
        <v>2093.7</v>
      </c>
      <c r="M45" s="13">
        <v>2112.3</v>
      </c>
      <c r="N45" s="16">
        <f t="shared" si="10"/>
        <v>20117.5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3"/>
      <c r="N46" s="16">
        <f t="shared" si="10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1" ref="E47:M47">E48+E49+E50+E51</f>
        <v>2460.7</v>
      </c>
      <c r="F47" s="6">
        <f t="shared" si="11"/>
        <v>2324.8</v>
      </c>
      <c r="G47" s="6">
        <f t="shared" si="11"/>
        <v>2768.3999999999996</v>
      </c>
      <c r="H47" s="12">
        <f t="shared" si="11"/>
        <v>2950.1</v>
      </c>
      <c r="I47" s="12">
        <f t="shared" si="11"/>
        <v>3370.2</v>
      </c>
      <c r="J47" s="12">
        <f t="shared" si="11"/>
        <v>3741.3</v>
      </c>
      <c r="K47" s="12">
        <f t="shared" si="11"/>
        <v>4724.799999999999</v>
      </c>
      <c r="L47" s="12">
        <f t="shared" si="11"/>
        <v>4707.700000000001</v>
      </c>
      <c r="M47" s="12">
        <f t="shared" si="11"/>
        <v>4715.6</v>
      </c>
      <c r="N47" s="6">
        <f t="shared" si="10"/>
        <v>31763.6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3"/>
      <c r="N48" s="16">
        <f t="shared" si="10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13">
        <v>1572.9</v>
      </c>
      <c r="K49" s="13">
        <v>1444.1</v>
      </c>
      <c r="L49" s="13">
        <v>1424.4</v>
      </c>
      <c r="M49" s="13">
        <v>1427.4</v>
      </c>
      <c r="N49" s="16">
        <f t="shared" si="10"/>
        <v>9493.1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14">
        <v>2168.4</v>
      </c>
      <c r="K50" s="13">
        <v>3280.7</v>
      </c>
      <c r="L50" s="13">
        <v>3283.3</v>
      </c>
      <c r="M50" s="13">
        <v>3288.2</v>
      </c>
      <c r="N50" s="16">
        <f t="shared" si="10"/>
        <v>22270.5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3"/>
      <c r="N51" s="16">
        <f t="shared" si="10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13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2" ref="E53:M53">E54+E55+E56+E57</f>
        <v>3008.2</v>
      </c>
      <c r="F53" s="6">
        <f t="shared" si="12"/>
        <v>1741.2</v>
      </c>
      <c r="G53" s="6">
        <f t="shared" si="12"/>
        <v>1925.1999999999998</v>
      </c>
      <c r="H53" s="12">
        <f t="shared" si="12"/>
        <v>1893.5</v>
      </c>
      <c r="I53" s="12">
        <f t="shared" si="12"/>
        <v>2434.4</v>
      </c>
      <c r="J53" s="12">
        <f t="shared" si="12"/>
        <v>3494.5</v>
      </c>
      <c r="K53" s="12">
        <f t="shared" si="12"/>
        <v>3987</v>
      </c>
      <c r="L53" s="12">
        <f t="shared" si="12"/>
        <v>3991.1</v>
      </c>
      <c r="M53" s="12">
        <f t="shared" si="12"/>
        <v>3994.2</v>
      </c>
      <c r="N53" s="6">
        <f t="shared" si="10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3"/>
      <c r="N54" s="16">
        <f t="shared" si="10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13">
        <v>788</v>
      </c>
      <c r="K55" s="13">
        <v>523.6</v>
      </c>
      <c r="L55" s="13">
        <v>523.6</v>
      </c>
      <c r="M55" s="13">
        <v>523.6</v>
      </c>
      <c r="N55" s="16">
        <f t="shared" si="10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14">
        <v>2706.5</v>
      </c>
      <c r="K56" s="13">
        <v>3463.4</v>
      </c>
      <c r="L56" s="13">
        <v>3467.5</v>
      </c>
      <c r="M56" s="13">
        <v>3470.6</v>
      </c>
      <c r="N56" s="16">
        <f t="shared" si="10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3"/>
      <c r="N57" s="16">
        <f t="shared" si="10"/>
        <v>1083</v>
      </c>
    </row>
    <row r="58" spans="1:14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3" ref="E58:M58">E59+E60+E61+E62</f>
        <v>7604.8</v>
      </c>
      <c r="F58" s="6">
        <f t="shared" si="13"/>
        <v>11411.099999999999</v>
      </c>
      <c r="G58" s="6">
        <f t="shared" si="13"/>
        <v>11351.2</v>
      </c>
      <c r="H58" s="12">
        <f t="shared" si="13"/>
        <v>9080.1</v>
      </c>
      <c r="I58" s="12">
        <f t="shared" si="13"/>
        <v>11074.3</v>
      </c>
      <c r="J58" s="12">
        <f t="shared" si="13"/>
        <v>8666.3</v>
      </c>
      <c r="K58" s="12">
        <f t="shared" si="13"/>
        <v>10272.3</v>
      </c>
      <c r="L58" s="12">
        <f t="shared" si="13"/>
        <v>9563.3</v>
      </c>
      <c r="M58" s="12">
        <f t="shared" si="13"/>
        <v>8854.2</v>
      </c>
      <c r="N58" s="6">
        <f t="shared" si="10"/>
        <v>87877.6</v>
      </c>
    </row>
    <row r="59" spans="1:14" ht="25.5">
      <c r="A59" s="56"/>
      <c r="B59" s="52"/>
      <c r="C59" s="52"/>
      <c r="D59" s="2" t="s">
        <v>9</v>
      </c>
      <c r="E59" s="1">
        <f aca="true" t="shared" si="14" ref="E59:L59">E64+E69+E75+E80+E85</f>
        <v>0</v>
      </c>
      <c r="F59" s="1">
        <f t="shared" si="14"/>
        <v>0</v>
      </c>
      <c r="G59" s="1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si="14"/>
        <v>0</v>
      </c>
      <c r="M59" s="13">
        <f>M64+M69+M75+M80+M85</f>
        <v>0</v>
      </c>
      <c r="N59" s="16">
        <f t="shared" si="10"/>
        <v>0</v>
      </c>
    </row>
    <row r="60" spans="1:14" ht="25.5">
      <c r="A60" s="56"/>
      <c r="B60" s="52"/>
      <c r="C60" s="52"/>
      <c r="D60" s="2" t="s">
        <v>10</v>
      </c>
      <c r="E60" s="1">
        <f aca="true" t="shared" si="15" ref="E60:G61">E65+E70+E76</f>
        <v>7604.8</v>
      </c>
      <c r="F60" s="1">
        <f t="shared" si="15"/>
        <v>11411.099999999999</v>
      </c>
      <c r="G60" s="1">
        <f t="shared" si="15"/>
        <v>11351.2</v>
      </c>
      <c r="H60" s="13">
        <v>9080.1</v>
      </c>
      <c r="I60" s="13">
        <f aca="true" t="shared" si="16" ref="I60:L61">I65+I70+I76</f>
        <v>11074.3</v>
      </c>
      <c r="J60" s="13">
        <f t="shared" si="16"/>
        <v>8666.3</v>
      </c>
      <c r="K60" s="13">
        <f t="shared" si="16"/>
        <v>10272.3</v>
      </c>
      <c r="L60" s="13">
        <f t="shared" si="16"/>
        <v>9563.3</v>
      </c>
      <c r="M60" s="13">
        <f>M65+M70+M76</f>
        <v>8854.2</v>
      </c>
      <c r="N60" s="16">
        <f t="shared" si="10"/>
        <v>87877.6</v>
      </c>
    </row>
    <row r="61" spans="1:14" ht="25.5">
      <c r="A61" s="56"/>
      <c r="B61" s="52"/>
      <c r="C61" s="52"/>
      <c r="D61" s="2" t="s">
        <v>11</v>
      </c>
      <c r="E61" s="1">
        <f t="shared" si="15"/>
        <v>0</v>
      </c>
      <c r="F61" s="1">
        <f t="shared" si="15"/>
        <v>0</v>
      </c>
      <c r="G61" s="1">
        <f t="shared" si="15"/>
        <v>0</v>
      </c>
      <c r="H61" s="13">
        <f>H66+H71+H77</f>
        <v>0</v>
      </c>
      <c r="I61" s="13">
        <f t="shared" si="16"/>
        <v>0</v>
      </c>
      <c r="J61" s="13">
        <f t="shared" si="16"/>
        <v>0</v>
      </c>
      <c r="K61" s="13">
        <f t="shared" si="16"/>
        <v>0</v>
      </c>
      <c r="L61" s="13">
        <f t="shared" si="16"/>
        <v>0</v>
      </c>
      <c r="M61" s="13">
        <f>M66+M71+M77</f>
        <v>0</v>
      </c>
      <c r="N61" s="16">
        <f t="shared" si="10"/>
        <v>0</v>
      </c>
    </row>
    <row r="62" spans="1:14" ht="38.25">
      <c r="A62" s="57"/>
      <c r="B62" s="53"/>
      <c r="C62" s="53"/>
      <c r="D62" s="3" t="s">
        <v>12</v>
      </c>
      <c r="E62" s="1">
        <f aca="true" t="shared" si="17" ref="E62:L62">E67+E72+E78+E83+E88</f>
        <v>0</v>
      </c>
      <c r="F62" s="1">
        <f t="shared" si="17"/>
        <v>0</v>
      </c>
      <c r="G62" s="1">
        <f t="shared" si="17"/>
        <v>0</v>
      </c>
      <c r="H62" s="13">
        <f t="shared" si="17"/>
        <v>0</v>
      </c>
      <c r="I62" s="13">
        <f t="shared" si="17"/>
        <v>0</v>
      </c>
      <c r="J62" s="13">
        <f t="shared" si="17"/>
        <v>0</v>
      </c>
      <c r="K62" s="13">
        <f t="shared" si="17"/>
        <v>0</v>
      </c>
      <c r="L62" s="13">
        <f t="shared" si="17"/>
        <v>0</v>
      </c>
      <c r="M62" s="13">
        <f>M67+M72+M78+M83+M88</f>
        <v>0</v>
      </c>
      <c r="N62" s="16">
        <f t="shared" si="10"/>
        <v>0</v>
      </c>
    </row>
    <row r="63" spans="1:14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8" ref="E63:M63">E64+E65+E66+E67</f>
        <v>3067</v>
      </c>
      <c r="F63" s="6">
        <f t="shared" si="18"/>
        <v>3551.3</v>
      </c>
      <c r="G63" s="6">
        <f t="shared" si="18"/>
        <v>3250</v>
      </c>
      <c r="H63" s="12">
        <f t="shared" si="18"/>
        <v>3776.8</v>
      </c>
      <c r="I63" s="12">
        <f t="shared" si="18"/>
        <v>3445</v>
      </c>
      <c r="J63" s="12">
        <f t="shared" si="18"/>
        <v>3130</v>
      </c>
      <c r="K63" s="12">
        <f t="shared" si="18"/>
        <v>3409</v>
      </c>
      <c r="L63" s="12">
        <f t="shared" si="18"/>
        <v>3409</v>
      </c>
      <c r="M63" s="12">
        <f t="shared" si="18"/>
        <v>3409</v>
      </c>
      <c r="N63" s="6">
        <f t="shared" si="10"/>
        <v>30447.1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3"/>
      <c r="N64" s="16">
        <f t="shared" si="10"/>
        <v>0</v>
      </c>
    </row>
    <row r="65" spans="1:14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14">
        <v>3130</v>
      </c>
      <c r="K65" s="13">
        <v>3409</v>
      </c>
      <c r="L65" s="13">
        <v>3409</v>
      </c>
      <c r="M65" s="13">
        <v>3409</v>
      </c>
      <c r="N65" s="16">
        <f t="shared" si="10"/>
        <v>30447.1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3"/>
      <c r="N66" s="16">
        <f t="shared" si="10"/>
        <v>0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3"/>
      <c r="N67" s="16">
        <f t="shared" si="10"/>
        <v>0</v>
      </c>
    </row>
    <row r="68" spans="1:14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9" ref="E68:M68">E69+E70+E71+E72</f>
        <v>1163</v>
      </c>
      <c r="F68" s="6">
        <f t="shared" si="19"/>
        <v>1379.6</v>
      </c>
      <c r="G68" s="6">
        <f t="shared" si="19"/>
        <v>1556</v>
      </c>
      <c r="H68" s="12">
        <f t="shared" si="19"/>
        <v>1840</v>
      </c>
      <c r="I68" s="12">
        <f t="shared" si="19"/>
        <v>1957</v>
      </c>
      <c r="J68" s="12">
        <f t="shared" si="19"/>
        <v>1991</v>
      </c>
      <c r="K68" s="12">
        <f t="shared" si="19"/>
        <v>1900</v>
      </c>
      <c r="L68" s="12">
        <f t="shared" si="19"/>
        <v>1900</v>
      </c>
      <c r="M68" s="12">
        <f t="shared" si="19"/>
        <v>1900</v>
      </c>
      <c r="N68" s="6">
        <f t="shared" si="10"/>
        <v>15586.6</v>
      </c>
    </row>
    <row r="69" spans="1:14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3"/>
      <c r="N69" s="16">
        <f t="shared" si="10"/>
        <v>0</v>
      </c>
    </row>
    <row r="70" spans="1:14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14">
        <v>1991</v>
      </c>
      <c r="K70" s="13">
        <v>1900</v>
      </c>
      <c r="L70" s="13">
        <v>1900</v>
      </c>
      <c r="M70" s="13">
        <v>1900</v>
      </c>
      <c r="N70" s="16">
        <f t="shared" si="10"/>
        <v>15586.6</v>
      </c>
    </row>
    <row r="71" spans="1:14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3"/>
      <c r="N71" s="16">
        <f t="shared" si="10"/>
        <v>0</v>
      </c>
    </row>
    <row r="72" spans="1:14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3"/>
      <c r="N72" s="16">
        <f t="shared" si="10"/>
        <v>0</v>
      </c>
    </row>
    <row r="73" spans="1:14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13"/>
      <c r="N73" s="6"/>
    </row>
    <row r="74" spans="1:14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20" ref="E74:M74">E75+E76+E77+E78</f>
        <v>3374.8</v>
      </c>
      <c r="F74" s="6">
        <f t="shared" si="20"/>
        <v>6480.2</v>
      </c>
      <c r="G74" s="6">
        <f t="shared" si="20"/>
        <v>6545.2</v>
      </c>
      <c r="H74" s="12">
        <f t="shared" si="20"/>
        <v>3463.3</v>
      </c>
      <c r="I74" s="12">
        <f t="shared" si="20"/>
        <v>5672.3</v>
      </c>
      <c r="J74" s="12">
        <f t="shared" si="20"/>
        <v>3545.3</v>
      </c>
      <c r="K74" s="12">
        <f t="shared" si="20"/>
        <v>4963.3</v>
      </c>
      <c r="L74" s="12">
        <f t="shared" si="20"/>
        <v>4254.3</v>
      </c>
      <c r="M74" s="12">
        <f t="shared" si="20"/>
        <v>3545.2</v>
      </c>
      <c r="N74" s="6">
        <f t="shared" si="10"/>
        <v>41843.9</v>
      </c>
    </row>
    <row r="75" spans="1:14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3"/>
      <c r="N75" s="16">
        <f t="shared" si="10"/>
        <v>0</v>
      </c>
    </row>
    <row r="76" spans="1:14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4">
        <v>3545.3</v>
      </c>
      <c r="K76" s="13">
        <v>4963.3</v>
      </c>
      <c r="L76" s="13">
        <v>4254.3</v>
      </c>
      <c r="M76" s="13">
        <v>3545.2</v>
      </c>
      <c r="N76" s="16">
        <f t="shared" si="10"/>
        <v>41843.9</v>
      </c>
    </row>
    <row r="77" spans="1:14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3"/>
      <c r="N77" s="16">
        <f t="shared" si="10"/>
        <v>0</v>
      </c>
    </row>
    <row r="78" spans="1:14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3"/>
      <c r="N78" s="16">
        <f t="shared" si="10"/>
        <v>0</v>
      </c>
    </row>
    <row r="79" spans="1:14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M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1501</v>
      </c>
      <c r="K79" s="12">
        <f t="shared" si="21"/>
        <v>1270.4</v>
      </c>
      <c r="L79" s="12">
        <f t="shared" si="21"/>
        <v>1261.2</v>
      </c>
      <c r="M79" s="12">
        <f t="shared" si="21"/>
        <v>1261.2</v>
      </c>
      <c r="N79" s="6">
        <f t="shared" si="10"/>
        <v>11705.2</v>
      </c>
    </row>
    <row r="80" spans="1:14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3"/>
      <c r="N80" s="16">
        <f t="shared" si="10"/>
        <v>0</v>
      </c>
    </row>
    <row r="81" spans="1:14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4">
        <v>231.6</v>
      </c>
      <c r="K81" s="13"/>
      <c r="L81" s="13"/>
      <c r="M81" s="13"/>
      <c r="N81" s="16">
        <f t="shared" si="10"/>
        <v>1940.6</v>
      </c>
    </row>
    <row r="82" spans="1:14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14">
        <v>1269.4</v>
      </c>
      <c r="K82" s="13">
        <v>1270.4</v>
      </c>
      <c r="L82" s="13">
        <v>1261.2</v>
      </c>
      <c r="M82" s="13">
        <v>1261.2</v>
      </c>
      <c r="N82" s="16">
        <f t="shared" si="10"/>
        <v>9764.6</v>
      </c>
    </row>
    <row r="83" spans="1:14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3"/>
      <c r="N83" s="16">
        <f t="shared" si="10"/>
        <v>0</v>
      </c>
    </row>
    <row r="84" spans="1:14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M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12">
        <f t="shared" si="22"/>
        <v>894.3</v>
      </c>
      <c r="K84" s="12">
        <f t="shared" si="22"/>
        <v>1154.4</v>
      </c>
      <c r="L84" s="12">
        <f t="shared" si="22"/>
        <v>1154.4</v>
      </c>
      <c r="M84" s="12">
        <f t="shared" si="22"/>
        <v>1154.4</v>
      </c>
      <c r="N84" s="6">
        <f t="shared" si="10"/>
        <v>7757.4</v>
      </c>
    </row>
    <row r="85" spans="1:14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3"/>
      <c r="N85" s="16">
        <f t="shared" si="10"/>
        <v>0</v>
      </c>
    </row>
    <row r="86" spans="1:14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71</v>
      </c>
      <c r="K86" s="13"/>
      <c r="L86" s="13"/>
      <c r="M86" s="13"/>
      <c r="N86" s="16">
        <f t="shared" si="10"/>
        <v>197.3</v>
      </c>
    </row>
    <row r="87" spans="1:14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13">
        <v>823.3</v>
      </c>
      <c r="K87" s="13">
        <v>1154.4</v>
      </c>
      <c r="L87" s="13">
        <v>1154.4</v>
      </c>
      <c r="M87" s="13">
        <v>1154.4</v>
      </c>
      <c r="N87" s="16">
        <f t="shared" si="10"/>
        <v>7560.0999999999985</v>
      </c>
    </row>
    <row r="88" spans="1:14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3"/>
      <c r="N88" s="16">
        <f t="shared" si="10"/>
        <v>0</v>
      </c>
    </row>
    <row r="89" spans="1:14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M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12">
        <f t="shared" si="23"/>
        <v>487</v>
      </c>
      <c r="K89" s="12">
        <f t="shared" si="23"/>
        <v>624</v>
      </c>
      <c r="L89" s="12">
        <f t="shared" si="23"/>
        <v>624</v>
      </c>
      <c r="M89" s="12">
        <f t="shared" si="23"/>
        <v>624</v>
      </c>
      <c r="N89" s="6">
        <f t="shared" si="10"/>
        <v>4483.8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3"/>
      <c r="N90" s="16">
        <f t="shared" si="10"/>
        <v>0</v>
      </c>
    </row>
    <row r="91" spans="1:14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14">
        <v>487</v>
      </c>
      <c r="K91" s="13">
        <v>624</v>
      </c>
      <c r="L91" s="13">
        <v>624</v>
      </c>
      <c r="M91" s="13">
        <v>624</v>
      </c>
      <c r="N91" s="16">
        <f t="shared" si="10"/>
        <v>4483.8</v>
      </c>
    </row>
    <row r="92" spans="1:14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3"/>
      <c r="N92" s="16">
        <f t="shared" si="10"/>
        <v>0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3"/>
      <c r="N93" s="16">
        <f t="shared" si="10"/>
        <v>0</v>
      </c>
    </row>
    <row r="94" spans="1:14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13"/>
      <c r="N94" s="16">
        <f t="shared" si="10"/>
        <v>0</v>
      </c>
    </row>
    <row r="95" spans="1:14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M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494.03</v>
      </c>
      <c r="K95" s="12">
        <f t="shared" si="24"/>
        <v>489.3</v>
      </c>
      <c r="L95" s="12">
        <f t="shared" si="24"/>
        <v>491.5</v>
      </c>
      <c r="M95" s="12">
        <f t="shared" si="24"/>
        <v>493.9</v>
      </c>
      <c r="N95" s="6">
        <f t="shared" si="10"/>
        <v>5950.67</v>
      </c>
    </row>
    <row r="96" spans="1:14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3"/>
      <c r="N96" s="16">
        <f t="shared" si="10"/>
        <v>0</v>
      </c>
    </row>
    <row r="97" spans="1:14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386.37</v>
      </c>
      <c r="K97" s="13">
        <v>429.3</v>
      </c>
      <c r="L97" s="13">
        <v>429.3</v>
      </c>
      <c r="M97" s="13">
        <v>429.3</v>
      </c>
      <c r="N97" s="16">
        <f t="shared" si="10"/>
        <v>4686.240000000001</v>
      </c>
    </row>
    <row r="98" spans="1:14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14">
        <v>107.66</v>
      </c>
      <c r="K98" s="13">
        <v>60</v>
      </c>
      <c r="L98" s="13">
        <v>62.2</v>
      </c>
      <c r="M98" s="13">
        <v>64.6</v>
      </c>
      <c r="N98" s="16">
        <f t="shared" si="10"/>
        <v>1264.43</v>
      </c>
    </row>
    <row r="99" spans="1:14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3"/>
      <c r="N99" s="16">
        <f t="shared" si="10"/>
        <v>0</v>
      </c>
    </row>
    <row r="100" spans="1:14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5" ref="E100:L100">E101+E102+E103+E104</f>
        <v>60</v>
      </c>
      <c r="F100" s="6">
        <f t="shared" si="25"/>
        <v>20</v>
      </c>
      <c r="G100" s="6">
        <f t="shared" si="25"/>
        <v>43.3</v>
      </c>
      <c r="H100" s="12">
        <f t="shared" si="25"/>
        <v>18.9</v>
      </c>
      <c r="I100" s="12">
        <f t="shared" si="25"/>
        <v>20</v>
      </c>
      <c r="J100" s="12">
        <f t="shared" si="25"/>
        <v>20</v>
      </c>
      <c r="K100" s="12">
        <f t="shared" si="25"/>
        <v>20</v>
      </c>
      <c r="L100" s="12">
        <f t="shared" si="25"/>
        <v>20</v>
      </c>
      <c r="M100" s="12">
        <v>20</v>
      </c>
      <c r="N100" s="6">
        <f t="shared" si="10"/>
        <v>242.2</v>
      </c>
    </row>
    <row r="101" spans="1:14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3"/>
      <c r="N101" s="16">
        <f t="shared" si="10"/>
        <v>0</v>
      </c>
    </row>
    <row r="102" spans="1:14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3"/>
      <c r="N102" s="16">
        <f t="shared" si="10"/>
        <v>0</v>
      </c>
    </row>
    <row r="103" spans="1:14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3">
        <v>20</v>
      </c>
      <c r="N103" s="16">
        <f t="shared" si="10"/>
        <v>242.2</v>
      </c>
    </row>
    <row r="104" spans="1:14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3"/>
      <c r="N104" s="16">
        <f t="shared" si="10"/>
        <v>0</v>
      </c>
    </row>
    <row r="105" spans="1:14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6" ref="E105:L105">E106+E107+E108+E109</f>
        <v>27</v>
      </c>
      <c r="F105" s="6">
        <f t="shared" si="26"/>
        <v>19.9</v>
      </c>
      <c r="G105" s="6">
        <f t="shared" si="26"/>
        <v>19.5</v>
      </c>
      <c r="H105" s="12">
        <f t="shared" si="26"/>
        <v>19.9</v>
      </c>
      <c r="I105" s="12">
        <f t="shared" si="26"/>
        <v>19.9</v>
      </c>
      <c r="J105" s="12">
        <f t="shared" si="26"/>
        <v>19.9</v>
      </c>
      <c r="K105" s="12">
        <f t="shared" si="26"/>
        <v>19.9</v>
      </c>
      <c r="L105" s="12">
        <f t="shared" si="26"/>
        <v>19.9</v>
      </c>
      <c r="M105" s="12">
        <v>19.9</v>
      </c>
      <c r="N105" s="6">
        <f t="shared" si="10"/>
        <v>185.80000000000004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3"/>
      <c r="N106" s="16">
        <f t="shared" si="10"/>
        <v>0</v>
      </c>
    </row>
    <row r="107" spans="1:14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3"/>
      <c r="N107" s="16">
        <f aca="true" t="shared" si="27" ref="N107:N155">SUM(E107:M107)</f>
        <v>0</v>
      </c>
    </row>
    <row r="108" spans="1:14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3">
        <v>19.9</v>
      </c>
      <c r="N108" s="16">
        <f t="shared" si="27"/>
        <v>185.80000000000004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3"/>
      <c r="N109" s="16">
        <f t="shared" si="27"/>
        <v>0</v>
      </c>
    </row>
    <row r="110" spans="1:14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12"/>
      <c r="N110" s="16">
        <f t="shared" si="27"/>
        <v>0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3"/>
      <c r="N111" s="16">
        <f t="shared" si="27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3"/>
      <c r="N112" s="16">
        <f t="shared" si="27"/>
        <v>0</v>
      </c>
    </row>
    <row r="113" spans="1:14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3"/>
      <c r="N113" s="16">
        <f t="shared" si="27"/>
        <v>0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3"/>
      <c r="N114" s="16">
        <f t="shared" si="27"/>
        <v>0</v>
      </c>
    </row>
    <row r="115" spans="1:14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13"/>
      <c r="N115" s="16">
        <f t="shared" si="27"/>
        <v>0</v>
      </c>
    </row>
    <row r="116" spans="1:14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12"/>
      <c r="N116" s="16">
        <f t="shared" si="27"/>
        <v>0</v>
      </c>
    </row>
    <row r="117" spans="1:14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3"/>
      <c r="N117" s="16">
        <f t="shared" si="27"/>
        <v>0</v>
      </c>
    </row>
    <row r="118" spans="1:14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3"/>
      <c r="N118" s="16">
        <f t="shared" si="27"/>
        <v>0</v>
      </c>
    </row>
    <row r="119" spans="1:14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3"/>
      <c r="N119" s="16">
        <f t="shared" si="27"/>
        <v>0</v>
      </c>
    </row>
    <row r="120" spans="1:14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3"/>
      <c r="N120" s="16">
        <f t="shared" si="27"/>
        <v>0</v>
      </c>
    </row>
    <row r="121" spans="1:14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0" ref="E121:M121">E122+E123+E124+E125</f>
        <v>6404.5</v>
      </c>
      <c r="F121" s="6">
        <f t="shared" si="30"/>
        <v>6285.5</v>
      </c>
      <c r="G121" s="6">
        <f t="shared" si="30"/>
        <v>6572</v>
      </c>
      <c r="H121" s="12">
        <f t="shared" si="30"/>
        <v>7085</v>
      </c>
      <c r="I121" s="12">
        <f t="shared" si="30"/>
        <v>5851</v>
      </c>
      <c r="J121" s="12">
        <f t="shared" si="30"/>
        <v>5942.1</v>
      </c>
      <c r="K121" s="12">
        <f t="shared" si="30"/>
        <v>6035</v>
      </c>
      <c r="L121" s="12">
        <f t="shared" si="30"/>
        <v>6330</v>
      </c>
      <c r="M121" s="12">
        <f t="shared" si="30"/>
        <v>6595</v>
      </c>
      <c r="N121" s="6">
        <f t="shared" si="27"/>
        <v>57100.1</v>
      </c>
    </row>
    <row r="122" spans="1:14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3"/>
      <c r="N122" s="16">
        <f t="shared" si="27"/>
        <v>0</v>
      </c>
    </row>
    <row r="123" spans="1:14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14">
        <v>5942.1</v>
      </c>
      <c r="K123" s="13">
        <v>6035</v>
      </c>
      <c r="L123" s="13">
        <v>6330</v>
      </c>
      <c r="M123" s="13">
        <v>6595</v>
      </c>
      <c r="N123" s="16">
        <f t="shared" si="27"/>
        <v>57100.1</v>
      </c>
    </row>
    <row r="124" spans="1:14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3"/>
      <c r="N124" s="16">
        <f t="shared" si="27"/>
        <v>0</v>
      </c>
    </row>
    <row r="125" spans="1:14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3"/>
      <c r="N125" s="16">
        <f t="shared" si="27"/>
        <v>0</v>
      </c>
    </row>
    <row r="126" spans="1:14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1" ref="E126:L126">E127+E128+E129+E130</f>
        <v>0</v>
      </c>
      <c r="F126" s="6">
        <f t="shared" si="31"/>
        <v>467.2</v>
      </c>
      <c r="G126" s="6">
        <f t="shared" si="31"/>
        <v>0</v>
      </c>
      <c r="H126" s="12">
        <f t="shared" si="31"/>
        <v>0</v>
      </c>
      <c r="I126" s="12">
        <f t="shared" si="31"/>
        <v>0</v>
      </c>
      <c r="J126" s="12">
        <f t="shared" si="31"/>
        <v>0</v>
      </c>
      <c r="K126" s="12">
        <f t="shared" si="31"/>
        <v>0</v>
      </c>
      <c r="L126" s="12">
        <f t="shared" si="31"/>
        <v>0</v>
      </c>
      <c r="M126" s="12"/>
      <c r="N126" s="6">
        <f t="shared" si="27"/>
        <v>467.2</v>
      </c>
    </row>
    <row r="127" spans="1:14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3"/>
      <c r="N127" s="16">
        <f t="shared" si="27"/>
        <v>443.8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3"/>
      <c r="N128" s="16">
        <f t="shared" si="27"/>
        <v>0</v>
      </c>
    </row>
    <row r="129" spans="1:14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3"/>
      <c r="N129" s="16">
        <f t="shared" si="27"/>
        <v>23.4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3"/>
      <c r="N130" s="16">
        <f t="shared" si="27"/>
        <v>0</v>
      </c>
    </row>
    <row r="131" spans="1:14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2" ref="E131:L131">E132+E133+E134+E135</f>
        <v>0</v>
      </c>
      <c r="F131" s="6">
        <f t="shared" si="32"/>
        <v>0</v>
      </c>
      <c r="G131" s="6">
        <f t="shared" si="32"/>
        <v>901.1</v>
      </c>
      <c r="H131" s="12">
        <f t="shared" si="32"/>
        <v>0</v>
      </c>
      <c r="I131" s="12">
        <f t="shared" si="32"/>
        <v>0</v>
      </c>
      <c r="J131" s="12">
        <f t="shared" si="32"/>
        <v>0</v>
      </c>
      <c r="K131" s="12">
        <f t="shared" si="32"/>
        <v>0</v>
      </c>
      <c r="L131" s="12">
        <f t="shared" si="32"/>
        <v>0</v>
      </c>
      <c r="M131" s="12"/>
      <c r="N131" s="6">
        <f t="shared" si="27"/>
        <v>901.1</v>
      </c>
    </row>
    <row r="132" spans="1:14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3"/>
      <c r="N132" s="16">
        <f t="shared" si="27"/>
        <v>856</v>
      </c>
    </row>
    <row r="133" spans="1:14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3"/>
      <c r="N133" s="16">
        <f t="shared" si="27"/>
        <v>0</v>
      </c>
    </row>
    <row r="134" spans="1:14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3"/>
      <c r="N134" s="16">
        <f t="shared" si="27"/>
        <v>45.1</v>
      </c>
    </row>
    <row r="135" spans="1:14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3"/>
      <c r="N135" s="16">
        <f t="shared" si="27"/>
        <v>0</v>
      </c>
    </row>
    <row r="136" spans="1:14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2">
        <f>K138+K139</f>
        <v>1157.9</v>
      </c>
      <c r="L136" s="13"/>
      <c r="M136" s="13"/>
      <c r="N136" s="6">
        <f t="shared" si="27"/>
        <v>2385.9</v>
      </c>
    </row>
    <row r="137" spans="1:14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3"/>
      <c r="N137" s="16">
        <f t="shared" si="27"/>
        <v>0</v>
      </c>
    </row>
    <row r="138" spans="1:14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>
        <v>1100</v>
      </c>
      <c r="L138" s="13"/>
      <c r="M138" s="13"/>
      <c r="N138" s="16">
        <f t="shared" si="27"/>
        <v>2266.6</v>
      </c>
    </row>
    <row r="139" spans="1:14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>
        <v>57.9</v>
      </c>
      <c r="L139" s="13"/>
      <c r="M139" s="13"/>
      <c r="N139" s="16">
        <f t="shared" si="27"/>
        <v>119.3</v>
      </c>
    </row>
    <row r="140" spans="1:14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3"/>
      <c r="N140" s="16">
        <f t="shared" si="27"/>
        <v>0</v>
      </c>
    </row>
    <row r="141" spans="1:14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12">
        <f>J142+J143+J144+J145</f>
        <v>854.2</v>
      </c>
      <c r="K141" s="12">
        <f>K143</f>
        <v>1346.742</v>
      </c>
      <c r="L141" s="12"/>
      <c r="M141" s="12"/>
      <c r="N141" s="6">
        <f t="shared" si="27"/>
        <v>2200.942</v>
      </c>
    </row>
    <row r="142" spans="1:14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3"/>
      <c r="N142" s="16">
        <f t="shared" si="27"/>
        <v>0</v>
      </c>
    </row>
    <row r="143" spans="1:14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13"/>
      <c r="K143" s="13">
        <v>1346.742</v>
      </c>
      <c r="L143" s="13"/>
      <c r="M143" s="13"/>
      <c r="N143" s="16">
        <f t="shared" si="27"/>
        <v>1346.742</v>
      </c>
    </row>
    <row r="144" spans="1:14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13">
        <v>854.2</v>
      </c>
      <c r="K144" s="13"/>
      <c r="L144" s="13"/>
      <c r="M144" s="13"/>
      <c r="N144" s="16">
        <f t="shared" si="27"/>
        <v>854.2</v>
      </c>
    </row>
    <row r="145" spans="1:14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3"/>
      <c r="N145" s="16">
        <f t="shared" si="27"/>
        <v>0</v>
      </c>
    </row>
    <row r="146" spans="1:14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12">
        <f>J147+J148+J149+J150</f>
        <v>0</v>
      </c>
      <c r="K146" s="13"/>
      <c r="L146" s="13"/>
      <c r="M146" s="13"/>
      <c r="N146" s="6">
        <f t="shared" si="27"/>
        <v>526.3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13"/>
      <c r="K147" s="13"/>
      <c r="L147" s="13"/>
      <c r="M147" s="13"/>
      <c r="N147" s="16">
        <f t="shared" si="27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13"/>
      <c r="K148" s="13"/>
      <c r="L148" s="13"/>
      <c r="M148" s="13"/>
      <c r="N148" s="16">
        <f t="shared" si="27"/>
        <v>500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13"/>
      <c r="K149" s="13"/>
      <c r="L149" s="13"/>
      <c r="M149" s="13"/>
      <c r="N149" s="16">
        <f t="shared" si="27"/>
        <v>26.3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13"/>
      <c r="K150" s="13"/>
      <c r="L150" s="13"/>
      <c r="M150" s="13"/>
      <c r="N150" s="16">
        <f t="shared" si="27"/>
        <v>0</v>
      </c>
    </row>
    <row r="151" spans="1:14" ht="12.75">
      <c r="A151" s="46" t="s">
        <v>102</v>
      </c>
      <c r="B151" s="49" t="s">
        <v>35</v>
      </c>
      <c r="C151" s="49" t="s">
        <v>106</v>
      </c>
      <c r="D151" s="30" t="s">
        <v>95</v>
      </c>
      <c r="E151" s="1"/>
      <c r="F151" s="1"/>
      <c r="G151" s="1"/>
      <c r="H151" s="13"/>
      <c r="I151" s="13"/>
      <c r="J151" s="13">
        <f>J153+J154</f>
        <v>5790</v>
      </c>
      <c r="K151" s="13"/>
      <c r="L151" s="13"/>
      <c r="M151" s="13"/>
      <c r="N151" s="6">
        <f t="shared" si="27"/>
        <v>5790</v>
      </c>
    </row>
    <row r="152" spans="1:14" ht="25.5" customHeight="1">
      <c r="A152" s="47"/>
      <c r="B152" s="50"/>
      <c r="C152" s="50"/>
      <c r="D152" s="2" t="s">
        <v>9</v>
      </c>
      <c r="E152" s="1"/>
      <c r="F152" s="1"/>
      <c r="G152" s="1"/>
      <c r="H152" s="13"/>
      <c r="I152" s="13"/>
      <c r="J152" s="13"/>
      <c r="K152" s="13"/>
      <c r="L152" s="13"/>
      <c r="M152" s="13"/>
      <c r="N152" s="16">
        <f t="shared" si="27"/>
        <v>0</v>
      </c>
    </row>
    <row r="153" spans="1:14" ht="25.5">
      <c r="A153" s="47"/>
      <c r="B153" s="50"/>
      <c r="C153" s="50"/>
      <c r="D153" s="2" t="s">
        <v>10</v>
      </c>
      <c r="E153" s="1"/>
      <c r="F153" s="1"/>
      <c r="G153" s="1"/>
      <c r="H153" s="13"/>
      <c r="I153" s="13"/>
      <c r="J153" s="13">
        <v>5500.5</v>
      </c>
      <c r="K153" s="13"/>
      <c r="L153" s="13"/>
      <c r="M153" s="13"/>
      <c r="N153" s="16">
        <f t="shared" si="27"/>
        <v>5500.5</v>
      </c>
    </row>
    <row r="154" spans="1:14" ht="25.5">
      <c r="A154" s="47"/>
      <c r="B154" s="50"/>
      <c r="C154" s="50"/>
      <c r="D154" s="2" t="s">
        <v>11</v>
      </c>
      <c r="E154" s="1"/>
      <c r="F154" s="1"/>
      <c r="G154" s="1"/>
      <c r="H154" s="13"/>
      <c r="I154" s="13"/>
      <c r="J154" s="13">
        <v>289.5</v>
      </c>
      <c r="K154" s="13"/>
      <c r="L154" s="13"/>
      <c r="M154" s="13"/>
      <c r="N154" s="16">
        <f t="shared" si="27"/>
        <v>289.5</v>
      </c>
    </row>
    <row r="155" spans="1:14" ht="97.5" customHeight="1">
      <c r="A155" s="48"/>
      <c r="B155" s="51"/>
      <c r="C155" s="51"/>
      <c r="D155" s="3" t="s">
        <v>12</v>
      </c>
      <c r="E155" s="1"/>
      <c r="F155" s="1"/>
      <c r="G155" s="1"/>
      <c r="H155" s="13"/>
      <c r="I155" s="13"/>
      <c r="J155" s="13"/>
      <c r="K155" s="13"/>
      <c r="L155" s="13"/>
      <c r="M155" s="13"/>
      <c r="N155" s="16">
        <f t="shared" si="27"/>
        <v>0</v>
      </c>
    </row>
    <row r="156" spans="1:14" ht="12.75">
      <c r="A156" s="46" t="s">
        <v>103</v>
      </c>
      <c r="B156" s="49" t="s">
        <v>35</v>
      </c>
      <c r="C156" s="49" t="s">
        <v>105</v>
      </c>
      <c r="D156" s="30" t="s">
        <v>95</v>
      </c>
      <c r="E156" s="1"/>
      <c r="F156" s="1"/>
      <c r="G156" s="1"/>
      <c r="H156" s="13"/>
      <c r="I156" s="13"/>
      <c r="J156" s="13"/>
      <c r="K156" s="12">
        <f>K158+K159</f>
        <v>6560.700000000001</v>
      </c>
      <c r="L156" s="13"/>
      <c r="M156" s="13"/>
      <c r="N156" s="6">
        <f aca="true" t="shared" si="33" ref="N156:N165">SUM(E156:M156)</f>
        <v>6560.700000000001</v>
      </c>
    </row>
    <row r="157" spans="1:14" ht="25.5" customHeight="1">
      <c r="A157" s="47"/>
      <c r="B157" s="50"/>
      <c r="C157" s="50"/>
      <c r="D157" s="2" t="s">
        <v>9</v>
      </c>
      <c r="E157" s="1"/>
      <c r="F157" s="1"/>
      <c r="G157" s="1"/>
      <c r="H157" s="13"/>
      <c r="I157" s="13"/>
      <c r="J157" s="13"/>
      <c r="K157" s="13"/>
      <c r="L157" s="13"/>
      <c r="M157" s="13"/>
      <c r="N157" s="16">
        <f t="shared" si="33"/>
        <v>0</v>
      </c>
    </row>
    <row r="158" spans="1:14" ht="25.5">
      <c r="A158" s="47"/>
      <c r="B158" s="50"/>
      <c r="C158" s="50"/>
      <c r="D158" s="2" t="s">
        <v>10</v>
      </c>
      <c r="E158" s="1"/>
      <c r="F158" s="1"/>
      <c r="G158" s="1"/>
      <c r="H158" s="13"/>
      <c r="I158" s="13"/>
      <c r="J158" s="13" t="s">
        <v>92</v>
      </c>
      <c r="K158" s="13">
        <v>6232.6</v>
      </c>
      <c r="L158" s="13"/>
      <c r="M158" s="13"/>
      <c r="N158" s="16">
        <f t="shared" si="33"/>
        <v>6232.6</v>
      </c>
    </row>
    <row r="159" spans="1:14" ht="25.5">
      <c r="A159" s="47"/>
      <c r="B159" s="50"/>
      <c r="C159" s="50"/>
      <c r="D159" s="2" t="s">
        <v>11</v>
      </c>
      <c r="E159" s="1"/>
      <c r="F159" s="1"/>
      <c r="G159" s="1"/>
      <c r="H159" s="13"/>
      <c r="I159" s="13"/>
      <c r="J159" s="13" t="s">
        <v>92</v>
      </c>
      <c r="K159" s="13">
        <v>328.1</v>
      </c>
      <c r="L159" s="13"/>
      <c r="M159" s="13"/>
      <c r="N159" s="16">
        <f t="shared" si="33"/>
        <v>328.1</v>
      </c>
    </row>
    <row r="160" spans="1:14" ht="38.25">
      <c r="A160" s="48"/>
      <c r="B160" s="51"/>
      <c r="C160" s="51"/>
      <c r="D160" s="3" t="s">
        <v>12</v>
      </c>
      <c r="E160" s="1"/>
      <c r="F160" s="1"/>
      <c r="G160" s="1"/>
      <c r="H160" s="13"/>
      <c r="I160" s="13"/>
      <c r="J160" s="13"/>
      <c r="K160" s="13"/>
      <c r="L160" s="13"/>
      <c r="M160" s="13"/>
      <c r="N160" s="16">
        <f t="shared" si="33"/>
        <v>0</v>
      </c>
    </row>
    <row r="161" spans="1:14" ht="12.75">
      <c r="A161" s="46" t="s">
        <v>104</v>
      </c>
      <c r="B161" s="49" t="s">
        <v>35</v>
      </c>
      <c r="C161" s="49" t="s">
        <v>107</v>
      </c>
      <c r="D161" s="30" t="s">
        <v>95</v>
      </c>
      <c r="E161" s="1"/>
      <c r="F161" s="1"/>
      <c r="G161" s="1"/>
      <c r="H161" s="13"/>
      <c r="I161" s="13"/>
      <c r="J161" s="13"/>
      <c r="K161" s="12">
        <f>K162+K164</f>
        <v>1146.2</v>
      </c>
      <c r="L161" s="13"/>
      <c r="M161" s="13"/>
      <c r="N161" s="6">
        <f t="shared" si="33"/>
        <v>1146.2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13"/>
      <c r="K162" s="13">
        <v>1134.7</v>
      </c>
      <c r="L162" s="13"/>
      <c r="M162" s="13"/>
      <c r="N162" s="16">
        <f t="shared" si="33"/>
        <v>1134.7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13" t="s">
        <v>92</v>
      </c>
      <c r="L163" s="13"/>
      <c r="M163" s="13"/>
      <c r="N163" s="16">
        <f t="shared" si="33"/>
        <v>0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13" t="s">
        <v>92</v>
      </c>
      <c r="K164" s="13">
        <v>11.5</v>
      </c>
      <c r="L164" s="13"/>
      <c r="M164" s="13"/>
      <c r="N164" s="16">
        <f t="shared" si="33"/>
        <v>11.5</v>
      </c>
    </row>
    <row r="165" spans="1:14" ht="38.25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13"/>
      <c r="K165" s="13"/>
      <c r="L165" s="13"/>
      <c r="M165" s="13"/>
      <c r="N165" s="16">
        <f t="shared" si="33"/>
        <v>0</v>
      </c>
    </row>
  </sheetData>
  <sheetProtection/>
  <mergeCells count="99">
    <mergeCell ref="A161:A165"/>
    <mergeCell ref="B161:B165"/>
    <mergeCell ref="C161:C165"/>
    <mergeCell ref="B151:B155"/>
    <mergeCell ref="A151:A155"/>
    <mergeCell ref="C151:C155"/>
    <mergeCell ref="B156:B160"/>
    <mergeCell ref="A156:A160"/>
    <mergeCell ref="C156:C160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6"/>
    <mergeCell ref="B22:B26"/>
    <mergeCell ref="C22:C26"/>
    <mergeCell ref="I19:I21"/>
    <mergeCell ref="J19:J21"/>
    <mergeCell ref="K19:K21"/>
    <mergeCell ref="L19:L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5:A99"/>
    <mergeCell ref="B95:B99"/>
    <mergeCell ref="C95:C99"/>
    <mergeCell ref="A100:A104"/>
    <mergeCell ref="B100:B104"/>
    <mergeCell ref="C100:C104"/>
    <mergeCell ref="A105:A109"/>
    <mergeCell ref="B105:B109"/>
    <mergeCell ref="C105:C109"/>
    <mergeCell ref="A110:A114"/>
    <mergeCell ref="B110:B114"/>
    <mergeCell ref="C110:C114"/>
    <mergeCell ref="A116:A120"/>
    <mergeCell ref="B116:B120"/>
    <mergeCell ref="C116:C120"/>
    <mergeCell ref="A121:A125"/>
    <mergeCell ref="B121:B125"/>
    <mergeCell ref="C121:C125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M82"/>
  <sheetViews>
    <sheetView zoomScalePageLayoutView="0" workbookViewId="0" topLeftCell="A76">
      <selection activeCell="A78" sqref="A78:IV80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8515625" style="10" customWidth="1"/>
    <col min="11" max="12" width="10.28125" style="10" customWidth="1"/>
    <col min="13" max="13" width="11.8515625" style="0" customWidth="1"/>
  </cols>
  <sheetData>
    <row r="1" ht="12.75">
      <c r="J1" s="10" t="s">
        <v>90</v>
      </c>
    </row>
    <row r="3" ht="12.75">
      <c r="J3" s="10" t="s">
        <v>89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87</v>
      </c>
    </row>
    <row r="8" ht="12.75">
      <c r="B8" t="s">
        <v>86</v>
      </c>
    </row>
    <row r="10" spans="3:10" ht="12.75">
      <c r="C10" s="69" t="s">
        <v>88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>E23</f>
        <v>48549.59</v>
      </c>
      <c r="F22" s="6">
        <f aca="true" t="shared" si="0" ref="F22:L22">F23</f>
        <v>40536.9</v>
      </c>
      <c r="G22" s="6">
        <f t="shared" si="0"/>
        <v>46910.88999999999</v>
      </c>
      <c r="H22" s="6">
        <f t="shared" si="0"/>
        <v>48135.5</v>
      </c>
      <c r="I22" s="6">
        <f t="shared" si="0"/>
        <v>43904.48000000001</v>
      </c>
      <c r="J22" s="6">
        <f t="shared" si="0"/>
        <v>47468.6</v>
      </c>
      <c r="K22" s="6">
        <f t="shared" si="0"/>
        <v>37506.8</v>
      </c>
      <c r="L22" s="6">
        <f t="shared" si="0"/>
        <v>36560.65</v>
      </c>
      <c r="M22" s="6">
        <f aca="true" t="shared" si="1" ref="M22:M33">SUM(E22:L22)</f>
        <v>349573.41</v>
      </c>
    </row>
    <row r="23" spans="1:13" ht="25.5">
      <c r="A23" s="50"/>
      <c r="B23" s="50"/>
      <c r="C23" s="50"/>
      <c r="D23" s="2" t="s">
        <v>11</v>
      </c>
      <c r="E23" s="1">
        <f>E25++E38+E47+E49+E51+E54+E56+E58+E60+E63+E65+E69+E67</f>
        <v>48549.59</v>
      </c>
      <c r="F23" s="1">
        <f>F25++F38+F47+F49+F51+F54+F56+F58+F60+F63+F65+F69+F67</f>
        <v>40536.9</v>
      </c>
      <c r="G23" s="1">
        <f>G25++G38+G47+G49+G51+G54+G56+G58+G60+G63+G65+G69+G67</f>
        <v>46910.88999999999</v>
      </c>
      <c r="H23" s="13">
        <f>H25++H38+H47+H49+H51+H54+H56+H58+H60+H63+H65+H69+H67+H71</f>
        <v>48135.5</v>
      </c>
      <c r="I23" s="13">
        <f>I25++I38+I47+I49+I51+I54+I56+I58+I60+I63+I65+I69+I67+I71+I75</f>
        <v>43904.48000000001</v>
      </c>
      <c r="J23" s="13">
        <f>J25++J38+J47+J49+J51+J54+J56+J58+J60+J63+J65+J69+J67+J73+J75+J77</f>
        <v>47468.6</v>
      </c>
      <c r="K23" s="13">
        <f>K25++K38+K47+K49+K51+K54+K56+K58+K60+K63+K65+K69+K67</f>
        <v>37506.8</v>
      </c>
      <c r="L23" s="13">
        <f>L25++L38+L47+L49+L51+L54+L56+L58+L60+L63+L65+L69+L67</f>
        <v>36560.65</v>
      </c>
      <c r="M23" s="16">
        <f t="shared" si="1"/>
        <v>349573.41</v>
      </c>
    </row>
    <row r="24" spans="1:13" ht="12.75" customHeight="1">
      <c r="A24" s="55" t="s">
        <v>13</v>
      </c>
      <c r="B24" s="49" t="s">
        <v>14</v>
      </c>
      <c r="C24" s="49" t="s">
        <v>15</v>
      </c>
      <c r="D24" s="6" t="s">
        <v>8</v>
      </c>
      <c r="E24" s="6">
        <f>E25</f>
        <v>46812.189999999995</v>
      </c>
      <c r="F24" s="6">
        <f aca="true" t="shared" si="2" ref="F24:L24">F25</f>
        <v>38929.2</v>
      </c>
      <c r="G24" s="6">
        <f t="shared" si="2"/>
        <v>44981.49999999999</v>
      </c>
      <c r="H24" s="6">
        <f t="shared" si="2"/>
        <v>46269.799999999996</v>
      </c>
      <c r="I24" s="6">
        <f t="shared" si="2"/>
        <v>41674.100000000006</v>
      </c>
      <c r="J24" s="6">
        <f t="shared" si="2"/>
        <v>43819.42</v>
      </c>
      <c r="K24" s="6">
        <f t="shared" si="2"/>
        <v>35298.6</v>
      </c>
      <c r="L24" s="6">
        <f t="shared" si="2"/>
        <v>34353.45</v>
      </c>
      <c r="M24" s="6">
        <f t="shared" si="1"/>
        <v>332138.25999999995</v>
      </c>
    </row>
    <row r="25" spans="1:13" ht="25.5">
      <c r="A25" s="56"/>
      <c r="B25" s="52"/>
      <c r="C25" s="52"/>
      <c r="D25" s="2" t="s">
        <v>11</v>
      </c>
      <c r="E25" s="1">
        <f aca="true" t="shared" si="3" ref="E25:L25">E27+E29+E31+E33+E36</f>
        <v>46812.189999999995</v>
      </c>
      <c r="F25" s="1">
        <f t="shared" si="3"/>
        <v>38929.2</v>
      </c>
      <c r="G25" s="1">
        <f t="shared" si="3"/>
        <v>44981.49999999999</v>
      </c>
      <c r="H25" s="13">
        <f t="shared" si="3"/>
        <v>46269.799999999996</v>
      </c>
      <c r="I25" s="13">
        <f t="shared" si="3"/>
        <v>41674.100000000006</v>
      </c>
      <c r="J25" s="13">
        <f t="shared" si="3"/>
        <v>43819.42</v>
      </c>
      <c r="K25" s="13">
        <f t="shared" si="3"/>
        <v>35298.6</v>
      </c>
      <c r="L25" s="13">
        <f t="shared" si="3"/>
        <v>34353.45</v>
      </c>
      <c r="M25" s="16">
        <f t="shared" si="1"/>
        <v>332138.25999999995</v>
      </c>
    </row>
    <row r="26" spans="1:13" ht="12.75" customHeight="1">
      <c r="A26" s="61" t="s">
        <v>16</v>
      </c>
      <c r="B26" s="64" t="s">
        <v>17</v>
      </c>
      <c r="C26" s="64" t="s">
        <v>18</v>
      </c>
      <c r="D26" s="6" t="s">
        <v>8</v>
      </c>
      <c r="E26" s="6">
        <f>E27</f>
        <v>16613.56</v>
      </c>
      <c r="F26" s="6">
        <f aca="true" t="shared" si="4" ref="F26:L26">F27</f>
        <v>14186.6</v>
      </c>
      <c r="G26" s="6">
        <f t="shared" si="4"/>
        <v>14803.3</v>
      </c>
      <c r="H26" s="6">
        <f t="shared" si="4"/>
        <v>16310.9</v>
      </c>
      <c r="I26" s="6">
        <f t="shared" si="4"/>
        <v>15208.1</v>
      </c>
      <c r="J26" s="6">
        <f t="shared" si="4"/>
        <v>16117.3</v>
      </c>
      <c r="K26" s="6">
        <f t="shared" si="4"/>
        <v>9686.1</v>
      </c>
      <c r="L26" s="6">
        <f t="shared" si="4"/>
        <v>9403</v>
      </c>
      <c r="M26" s="6">
        <f t="shared" si="1"/>
        <v>112328.86000000002</v>
      </c>
    </row>
    <row r="27" spans="1:13" ht="25.5">
      <c r="A27" s="62"/>
      <c r="B27" s="50"/>
      <c r="C27" s="50"/>
      <c r="D27" s="2" t="s">
        <v>11</v>
      </c>
      <c r="E27" s="1">
        <v>16613.56</v>
      </c>
      <c r="F27" s="1">
        <v>14186.6</v>
      </c>
      <c r="G27" s="1">
        <v>14803.3</v>
      </c>
      <c r="H27" s="13">
        <v>16310.9</v>
      </c>
      <c r="I27" s="13">
        <v>15208.1</v>
      </c>
      <c r="J27" s="14">
        <v>16117.3</v>
      </c>
      <c r="K27" s="13">
        <v>9686.1</v>
      </c>
      <c r="L27" s="13">
        <v>9403</v>
      </c>
      <c r="M27" s="16">
        <f t="shared" si="1"/>
        <v>112328.86000000002</v>
      </c>
    </row>
    <row r="28" spans="1:13" ht="12.75" customHeight="1">
      <c r="A28" s="61" t="s">
        <v>19</v>
      </c>
      <c r="B28" s="64" t="s">
        <v>17</v>
      </c>
      <c r="C28" s="64" t="s">
        <v>20</v>
      </c>
      <c r="D28" s="6" t="s">
        <v>8</v>
      </c>
      <c r="E28" s="6">
        <f>E29</f>
        <v>23715.13</v>
      </c>
      <c r="F28" s="6">
        <f aca="true" t="shared" si="5" ref="F28:L28">F29</f>
        <v>19484.4</v>
      </c>
      <c r="G28" s="6">
        <f t="shared" si="5"/>
        <v>23493.9</v>
      </c>
      <c r="H28" s="6">
        <f t="shared" si="5"/>
        <v>23697.3</v>
      </c>
      <c r="I28" s="6">
        <f t="shared" si="5"/>
        <v>20470.7</v>
      </c>
      <c r="J28" s="6">
        <f t="shared" si="5"/>
        <v>20143.62</v>
      </c>
      <c r="K28" s="6">
        <f t="shared" si="5"/>
        <v>18830.2</v>
      </c>
      <c r="L28" s="6">
        <f t="shared" si="5"/>
        <v>18160.8</v>
      </c>
      <c r="M28" s="6">
        <f t="shared" si="1"/>
        <v>167996.05</v>
      </c>
    </row>
    <row r="29" spans="1:13" ht="25.5">
      <c r="A29" s="62"/>
      <c r="B29" s="50"/>
      <c r="C29" s="50"/>
      <c r="D29" s="2" t="s">
        <v>11</v>
      </c>
      <c r="E29" s="1">
        <v>23715.13</v>
      </c>
      <c r="F29" s="1">
        <v>19484.4</v>
      </c>
      <c r="G29" s="1">
        <v>23493.9</v>
      </c>
      <c r="H29" s="13">
        <v>23697.3</v>
      </c>
      <c r="I29" s="13">
        <v>20470.7</v>
      </c>
      <c r="J29" s="14">
        <v>20143.62</v>
      </c>
      <c r="K29" s="13">
        <v>18830.2</v>
      </c>
      <c r="L29" s="13">
        <v>18160.8</v>
      </c>
      <c r="M29" s="16">
        <f t="shared" si="1"/>
        <v>167996.05</v>
      </c>
    </row>
    <row r="30" spans="1:13" ht="12.75" customHeight="1">
      <c r="A30" s="61" t="s">
        <v>21</v>
      </c>
      <c r="B30" s="64" t="s">
        <v>17</v>
      </c>
      <c r="C30" s="64" t="s">
        <v>22</v>
      </c>
      <c r="D30" s="6" t="s">
        <v>8</v>
      </c>
      <c r="E30" s="6">
        <f>E31</f>
        <v>2545.6</v>
      </c>
      <c r="F30" s="6">
        <f aca="true" t="shared" si="6" ref="F30:L30">F31</f>
        <v>1869.2</v>
      </c>
      <c r="G30" s="6">
        <f t="shared" si="6"/>
        <v>2583.1</v>
      </c>
      <c r="H30" s="6">
        <f t="shared" si="6"/>
        <v>2467</v>
      </c>
      <c r="I30" s="6">
        <f t="shared" si="6"/>
        <v>2282.1</v>
      </c>
      <c r="J30" s="6">
        <f t="shared" si="6"/>
        <v>2169.6</v>
      </c>
      <c r="K30" s="6">
        <f t="shared" si="6"/>
        <v>2159.2</v>
      </c>
      <c r="L30" s="6">
        <f t="shared" si="6"/>
        <v>2159.15</v>
      </c>
      <c r="M30" s="6">
        <f t="shared" si="1"/>
        <v>18234.95</v>
      </c>
    </row>
    <row r="31" spans="1:13" ht="25.5">
      <c r="A31" s="62"/>
      <c r="B31" s="50"/>
      <c r="C31" s="50"/>
      <c r="D31" s="2" t="s">
        <v>11</v>
      </c>
      <c r="E31" s="1">
        <v>2545.6</v>
      </c>
      <c r="F31" s="1">
        <v>1869.2</v>
      </c>
      <c r="G31" s="1">
        <v>2583.1</v>
      </c>
      <c r="H31" s="13">
        <v>2467</v>
      </c>
      <c r="I31" s="13">
        <v>2282.1</v>
      </c>
      <c r="J31" s="13">
        <v>2169.6</v>
      </c>
      <c r="K31" s="13">
        <v>2159.2</v>
      </c>
      <c r="L31" s="13">
        <v>2159.15</v>
      </c>
      <c r="M31" s="16">
        <f t="shared" si="1"/>
        <v>18234.95</v>
      </c>
    </row>
    <row r="32" spans="1:13" ht="12.75" customHeight="1">
      <c r="A32" s="61" t="s">
        <v>23</v>
      </c>
      <c r="B32" s="64" t="s">
        <v>17</v>
      </c>
      <c r="C32" s="64" t="s">
        <v>24</v>
      </c>
      <c r="D32" s="6" t="s">
        <v>8</v>
      </c>
      <c r="E32" s="6">
        <f>E33</f>
        <v>2460.7</v>
      </c>
      <c r="F32" s="6">
        <f aca="true" t="shared" si="7" ref="F32:L32">F33</f>
        <v>1647.8</v>
      </c>
      <c r="G32" s="6">
        <f t="shared" si="7"/>
        <v>2218.1</v>
      </c>
      <c r="H32" s="6">
        <f t="shared" si="7"/>
        <v>2034</v>
      </c>
      <c r="I32" s="6">
        <f t="shared" si="7"/>
        <v>1889.3</v>
      </c>
      <c r="J32" s="6">
        <f t="shared" si="7"/>
        <v>2668.4</v>
      </c>
      <c r="K32" s="6">
        <f t="shared" si="7"/>
        <v>2194.9</v>
      </c>
      <c r="L32" s="6">
        <f t="shared" si="7"/>
        <v>2202.3</v>
      </c>
      <c r="M32" s="6">
        <f t="shared" si="1"/>
        <v>17315.5</v>
      </c>
    </row>
    <row r="33" spans="1:13" ht="25.5">
      <c r="A33" s="62"/>
      <c r="B33" s="50"/>
      <c r="C33" s="50"/>
      <c r="D33" s="2" t="s">
        <v>11</v>
      </c>
      <c r="E33" s="1">
        <v>2460.7</v>
      </c>
      <c r="F33" s="1">
        <v>1647.8</v>
      </c>
      <c r="G33" s="1">
        <v>2218.1</v>
      </c>
      <c r="H33" s="13">
        <v>2034</v>
      </c>
      <c r="I33" s="13">
        <v>1889.3</v>
      </c>
      <c r="J33" s="13">
        <v>2668.4</v>
      </c>
      <c r="K33" s="13">
        <v>2194.9</v>
      </c>
      <c r="L33" s="13">
        <v>2202.3</v>
      </c>
      <c r="M33" s="16">
        <f t="shared" si="1"/>
        <v>17315.5</v>
      </c>
    </row>
    <row r="34" spans="1:13" ht="12.75">
      <c r="A34" s="5"/>
      <c r="B34" s="4"/>
      <c r="C34" s="4"/>
      <c r="D34" s="3"/>
      <c r="E34" s="1"/>
      <c r="F34" s="1"/>
      <c r="G34" s="1"/>
      <c r="H34" s="13"/>
      <c r="I34" s="13"/>
      <c r="J34" s="13"/>
      <c r="K34" s="13"/>
      <c r="L34" s="13"/>
      <c r="M34" s="6"/>
    </row>
    <row r="35" spans="1:13" ht="12.75" customHeight="1">
      <c r="A35" s="61" t="s">
        <v>25</v>
      </c>
      <c r="B35" s="64" t="s">
        <v>17</v>
      </c>
      <c r="C35" s="64" t="s">
        <v>66</v>
      </c>
      <c r="D35" s="6" t="s">
        <v>8</v>
      </c>
      <c r="E35" s="6">
        <f>E36</f>
        <v>1477.2</v>
      </c>
      <c r="F35" s="6">
        <f aca="true" t="shared" si="8" ref="F35:L35">F36</f>
        <v>1741.2</v>
      </c>
      <c r="G35" s="6">
        <f t="shared" si="8"/>
        <v>1883.1</v>
      </c>
      <c r="H35" s="6">
        <f t="shared" si="8"/>
        <v>1760.6</v>
      </c>
      <c r="I35" s="6">
        <f t="shared" si="8"/>
        <v>1823.9</v>
      </c>
      <c r="J35" s="6">
        <f t="shared" si="8"/>
        <v>2720.5</v>
      </c>
      <c r="K35" s="6">
        <f t="shared" si="8"/>
        <v>2428.2</v>
      </c>
      <c r="L35" s="6">
        <f t="shared" si="8"/>
        <v>2428.2</v>
      </c>
      <c r="M35" s="6">
        <f aca="true" t="shared" si="9" ref="M35:M42">SUM(E35:L35)</f>
        <v>16262.900000000001</v>
      </c>
    </row>
    <row r="36" spans="1:13" ht="66" customHeight="1">
      <c r="A36" s="62"/>
      <c r="B36" s="50"/>
      <c r="C36" s="50"/>
      <c r="D36" s="2" t="s">
        <v>11</v>
      </c>
      <c r="E36" s="1">
        <v>1477.2</v>
      </c>
      <c r="F36" s="1">
        <v>1741.2</v>
      </c>
      <c r="G36" s="1">
        <v>1883.1</v>
      </c>
      <c r="H36" s="13">
        <v>1760.6</v>
      </c>
      <c r="I36" s="13">
        <v>1823.9</v>
      </c>
      <c r="J36" s="13">
        <v>2720.5</v>
      </c>
      <c r="K36" s="13">
        <v>2428.2</v>
      </c>
      <c r="L36" s="13">
        <v>2428.2</v>
      </c>
      <c r="M36" s="16">
        <f t="shared" si="9"/>
        <v>16262.900000000001</v>
      </c>
    </row>
    <row r="37" spans="1:13" ht="12.75" customHeight="1">
      <c r="A37" s="55" t="s">
        <v>26</v>
      </c>
      <c r="B37" s="49" t="s">
        <v>14</v>
      </c>
      <c r="C37" s="49" t="s">
        <v>27</v>
      </c>
      <c r="D37" s="6" t="s">
        <v>8</v>
      </c>
      <c r="E37" s="6">
        <f>E38</f>
        <v>0</v>
      </c>
      <c r="F37" s="6">
        <f aca="true" t="shared" si="10" ref="F37:L37">F38</f>
        <v>0</v>
      </c>
      <c r="G37" s="6">
        <f t="shared" si="10"/>
        <v>0</v>
      </c>
      <c r="H37" s="6">
        <f t="shared" si="10"/>
        <v>0</v>
      </c>
      <c r="I37" s="6">
        <f t="shared" si="10"/>
        <v>0</v>
      </c>
      <c r="J37" s="6">
        <f t="shared" si="10"/>
        <v>0</v>
      </c>
      <c r="K37" s="6">
        <f t="shared" si="10"/>
        <v>0</v>
      </c>
      <c r="L37" s="6">
        <f t="shared" si="10"/>
        <v>0</v>
      </c>
      <c r="M37" s="6">
        <f t="shared" si="9"/>
        <v>0</v>
      </c>
    </row>
    <row r="38" spans="1:13" ht="72.75" customHeight="1">
      <c r="A38" s="56"/>
      <c r="B38" s="52"/>
      <c r="C38" s="52"/>
      <c r="D38" s="2" t="s">
        <v>11</v>
      </c>
      <c r="E38" s="1">
        <f aca="true" t="shared" si="11" ref="E38:L38">E40+E42+E45</f>
        <v>0</v>
      </c>
      <c r="F38" s="1">
        <f t="shared" si="11"/>
        <v>0</v>
      </c>
      <c r="G38" s="1">
        <f t="shared" si="11"/>
        <v>0</v>
      </c>
      <c r="H38" s="13">
        <f t="shared" si="11"/>
        <v>0</v>
      </c>
      <c r="I38" s="13">
        <f t="shared" si="11"/>
        <v>0</v>
      </c>
      <c r="J38" s="13">
        <f t="shared" si="11"/>
        <v>0</v>
      </c>
      <c r="K38" s="13">
        <f t="shared" si="11"/>
        <v>0</v>
      </c>
      <c r="L38" s="13">
        <f t="shared" si="11"/>
        <v>0</v>
      </c>
      <c r="M38" s="16">
        <f t="shared" si="9"/>
        <v>0</v>
      </c>
    </row>
    <row r="39" spans="1:13" ht="12.75" customHeight="1">
      <c r="A39" s="61" t="s">
        <v>28</v>
      </c>
      <c r="B39" s="64" t="s">
        <v>17</v>
      </c>
      <c r="C39" s="64" t="s">
        <v>29</v>
      </c>
      <c r="D39" s="6" t="s">
        <v>8</v>
      </c>
      <c r="E39" s="6">
        <f>E40</f>
        <v>0</v>
      </c>
      <c r="F39" s="6">
        <f aca="true" t="shared" si="12" ref="F39:L39">F40</f>
        <v>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6">
        <f t="shared" si="12"/>
        <v>0</v>
      </c>
      <c r="L39" s="6">
        <f t="shared" si="12"/>
        <v>0</v>
      </c>
      <c r="M39" s="6">
        <f t="shared" si="9"/>
        <v>0</v>
      </c>
    </row>
    <row r="40" spans="1:13" ht="78" customHeight="1">
      <c r="A40" s="62"/>
      <c r="B40" s="50"/>
      <c r="C40" s="50"/>
      <c r="D40" s="2" t="s">
        <v>11</v>
      </c>
      <c r="E40" s="1"/>
      <c r="F40" s="1"/>
      <c r="G40" s="1"/>
      <c r="H40" s="13"/>
      <c r="I40" s="13"/>
      <c r="J40" s="13"/>
      <c r="K40" s="13"/>
      <c r="L40" s="13"/>
      <c r="M40" s="16">
        <f t="shared" si="9"/>
        <v>0</v>
      </c>
    </row>
    <row r="41" spans="1:13" ht="12.75" customHeight="1">
      <c r="A41" s="61" t="s">
        <v>30</v>
      </c>
      <c r="B41" s="64" t="s">
        <v>17</v>
      </c>
      <c r="C41" s="64" t="s">
        <v>31</v>
      </c>
      <c r="D41" s="6" t="s">
        <v>8</v>
      </c>
      <c r="E41" s="6">
        <f>E42</f>
        <v>0</v>
      </c>
      <c r="F41" s="6">
        <f aca="true" t="shared" si="13" ref="F41:L41">F42</f>
        <v>0</v>
      </c>
      <c r="G41" s="6">
        <f t="shared" si="13"/>
        <v>0</v>
      </c>
      <c r="H41" s="6">
        <f t="shared" si="13"/>
        <v>0</v>
      </c>
      <c r="I41" s="6">
        <f t="shared" si="13"/>
        <v>0</v>
      </c>
      <c r="J41" s="6">
        <f t="shared" si="13"/>
        <v>0</v>
      </c>
      <c r="K41" s="6">
        <f t="shared" si="13"/>
        <v>0</v>
      </c>
      <c r="L41" s="6">
        <f t="shared" si="13"/>
        <v>0</v>
      </c>
      <c r="M41" s="6">
        <f t="shared" si="9"/>
        <v>0</v>
      </c>
    </row>
    <row r="42" spans="1:13" ht="57" customHeight="1">
      <c r="A42" s="62"/>
      <c r="B42" s="50"/>
      <c r="C42" s="50"/>
      <c r="D42" s="2" t="s">
        <v>11</v>
      </c>
      <c r="E42" s="1"/>
      <c r="F42" s="1"/>
      <c r="G42" s="1"/>
      <c r="H42" s="13"/>
      <c r="I42" s="13"/>
      <c r="J42" s="13"/>
      <c r="K42" s="13"/>
      <c r="L42" s="13"/>
      <c r="M42" s="16">
        <f t="shared" si="9"/>
        <v>0</v>
      </c>
    </row>
    <row r="43" spans="1:13" ht="11.25" customHeight="1">
      <c r="A43" s="5"/>
      <c r="B43" s="4"/>
      <c r="C43" s="4"/>
      <c r="D43" s="3"/>
      <c r="E43" s="1"/>
      <c r="F43" s="1"/>
      <c r="G43" s="1"/>
      <c r="H43" s="13"/>
      <c r="I43" s="13"/>
      <c r="J43" s="13"/>
      <c r="K43" s="13"/>
      <c r="L43" s="13"/>
      <c r="M43" s="6"/>
    </row>
    <row r="44" spans="1:13" ht="12.75" customHeight="1">
      <c r="A44" s="61" t="s">
        <v>32</v>
      </c>
      <c r="B44" s="64" t="s">
        <v>17</v>
      </c>
      <c r="C44" s="64" t="s">
        <v>33</v>
      </c>
      <c r="D44" s="6" t="s">
        <v>8</v>
      </c>
      <c r="E44" s="6">
        <f>E45</f>
        <v>0</v>
      </c>
      <c r="F44" s="6">
        <f aca="true" t="shared" si="14" ref="F44:L44">F45</f>
        <v>0</v>
      </c>
      <c r="G44" s="6">
        <f t="shared" si="14"/>
        <v>0</v>
      </c>
      <c r="H44" s="6">
        <f t="shared" si="14"/>
        <v>0</v>
      </c>
      <c r="I44" s="6">
        <f t="shared" si="14"/>
        <v>0</v>
      </c>
      <c r="J44" s="6">
        <f t="shared" si="14"/>
        <v>0</v>
      </c>
      <c r="K44" s="6">
        <f t="shared" si="14"/>
        <v>0</v>
      </c>
      <c r="L44" s="6">
        <f t="shared" si="14"/>
        <v>0</v>
      </c>
      <c r="M44" s="6">
        <f aca="true" t="shared" si="15" ref="M44:M51">SUM(E44:L44)</f>
        <v>0</v>
      </c>
    </row>
    <row r="45" spans="1:13" ht="91.5" customHeight="1">
      <c r="A45" s="62"/>
      <c r="B45" s="50"/>
      <c r="C45" s="50"/>
      <c r="D45" s="2" t="s">
        <v>11</v>
      </c>
      <c r="E45" s="1"/>
      <c r="F45" s="1"/>
      <c r="G45" s="1"/>
      <c r="H45" s="13"/>
      <c r="I45" s="13"/>
      <c r="J45" s="13"/>
      <c r="K45" s="13"/>
      <c r="L45" s="13"/>
      <c r="M45" s="16">
        <f t="shared" si="15"/>
        <v>0</v>
      </c>
    </row>
    <row r="46" spans="1:13" ht="12.75" customHeight="1">
      <c r="A46" s="55" t="s">
        <v>34</v>
      </c>
      <c r="B46" s="49" t="s">
        <v>35</v>
      </c>
      <c r="C46" s="49" t="s">
        <v>36</v>
      </c>
      <c r="D46" s="6" t="s">
        <v>8</v>
      </c>
      <c r="E46" s="6">
        <f>E47</f>
        <v>834.9</v>
      </c>
      <c r="F46" s="6">
        <f aca="true" t="shared" si="16" ref="F46:L46">F47</f>
        <v>743.4</v>
      </c>
      <c r="G46" s="6">
        <f t="shared" si="16"/>
        <v>923.4</v>
      </c>
      <c r="H46" s="6">
        <f t="shared" si="16"/>
        <v>880.8</v>
      </c>
      <c r="I46" s="6">
        <f t="shared" si="16"/>
        <v>1319.9</v>
      </c>
      <c r="J46" s="6">
        <f t="shared" si="16"/>
        <v>1520.7</v>
      </c>
      <c r="K46" s="6">
        <f t="shared" si="16"/>
        <v>1244.7</v>
      </c>
      <c r="L46" s="6">
        <f t="shared" si="16"/>
        <v>1244.7</v>
      </c>
      <c r="M46" s="6">
        <f t="shared" si="15"/>
        <v>8712.5</v>
      </c>
    </row>
    <row r="47" spans="1:13" ht="35.25" customHeight="1">
      <c r="A47" s="56"/>
      <c r="B47" s="52"/>
      <c r="C47" s="52"/>
      <c r="D47" s="2" t="s">
        <v>11</v>
      </c>
      <c r="E47" s="1">
        <v>834.9</v>
      </c>
      <c r="F47" s="1">
        <v>743.4</v>
      </c>
      <c r="G47" s="1">
        <v>923.4</v>
      </c>
      <c r="H47" s="13">
        <v>880.8</v>
      </c>
      <c r="I47" s="13">
        <v>1319.9</v>
      </c>
      <c r="J47" s="14">
        <v>1520.7</v>
      </c>
      <c r="K47" s="13">
        <v>1244.7</v>
      </c>
      <c r="L47" s="13">
        <v>1244.7</v>
      </c>
      <c r="M47" s="16">
        <f t="shared" si="15"/>
        <v>8712.5</v>
      </c>
    </row>
    <row r="48" spans="1:13" ht="12.75" customHeight="1">
      <c r="A48" s="55" t="s">
        <v>37</v>
      </c>
      <c r="B48" s="49" t="s">
        <v>35</v>
      </c>
      <c r="C48" s="49" t="s">
        <v>38</v>
      </c>
      <c r="D48" s="6" t="s">
        <v>8</v>
      </c>
      <c r="E48" s="6">
        <f>E49</f>
        <v>642</v>
      </c>
      <c r="F48" s="6">
        <f aca="true" t="shared" si="17" ref="F48:L48">F49</f>
        <v>550.1</v>
      </c>
      <c r="G48" s="6">
        <f t="shared" si="17"/>
        <v>659.5</v>
      </c>
      <c r="H48" s="6">
        <f t="shared" si="17"/>
        <v>726.5</v>
      </c>
      <c r="I48" s="6">
        <f t="shared" si="17"/>
        <v>695.5</v>
      </c>
      <c r="J48" s="6">
        <f t="shared" si="17"/>
        <v>823.3</v>
      </c>
      <c r="K48" s="6">
        <f t="shared" si="17"/>
        <v>867.8</v>
      </c>
      <c r="L48" s="6">
        <f t="shared" si="17"/>
        <v>867.8</v>
      </c>
      <c r="M48" s="6">
        <f t="shared" si="15"/>
        <v>5832.5</v>
      </c>
    </row>
    <row r="49" spans="1:13" ht="25.5">
      <c r="A49" s="56"/>
      <c r="B49" s="52"/>
      <c r="C49" s="52"/>
      <c r="D49" s="2" t="s">
        <v>11</v>
      </c>
      <c r="E49" s="1">
        <v>642</v>
      </c>
      <c r="F49" s="1">
        <v>550.1</v>
      </c>
      <c r="G49" s="1">
        <v>659.5</v>
      </c>
      <c r="H49" s="13">
        <v>726.5</v>
      </c>
      <c r="I49" s="13">
        <v>695.5</v>
      </c>
      <c r="J49" s="14">
        <v>823.3</v>
      </c>
      <c r="K49" s="13">
        <v>867.8</v>
      </c>
      <c r="L49" s="13">
        <v>867.8</v>
      </c>
      <c r="M49" s="16">
        <f t="shared" si="15"/>
        <v>5832.5</v>
      </c>
    </row>
    <row r="50" spans="1:13" ht="12.75" customHeight="1">
      <c r="A50" s="55" t="s">
        <v>39</v>
      </c>
      <c r="B50" s="49" t="s">
        <v>35</v>
      </c>
      <c r="C50" s="49" t="s">
        <v>40</v>
      </c>
      <c r="D50" s="6" t="s">
        <v>8</v>
      </c>
      <c r="E50" s="6">
        <f>E51</f>
        <v>0</v>
      </c>
      <c r="F50" s="6">
        <f aca="true" t="shared" si="18" ref="F50:L50">F51</f>
        <v>0</v>
      </c>
      <c r="G50" s="6">
        <f t="shared" si="18"/>
        <v>0</v>
      </c>
      <c r="H50" s="6">
        <f t="shared" si="18"/>
        <v>0</v>
      </c>
      <c r="I50" s="6">
        <f t="shared" si="18"/>
        <v>0</v>
      </c>
      <c r="J50" s="6">
        <f t="shared" si="18"/>
        <v>0</v>
      </c>
      <c r="K50" s="6">
        <f t="shared" si="18"/>
        <v>0</v>
      </c>
      <c r="L50" s="6">
        <f t="shared" si="18"/>
        <v>0</v>
      </c>
      <c r="M50" s="6">
        <f t="shared" si="15"/>
        <v>0</v>
      </c>
    </row>
    <row r="51" spans="1:13" ht="25.5">
      <c r="A51" s="56"/>
      <c r="B51" s="52"/>
      <c r="C51" s="52"/>
      <c r="D51" s="2" t="s">
        <v>11</v>
      </c>
      <c r="E51" s="1"/>
      <c r="F51" s="1"/>
      <c r="G51" s="1"/>
      <c r="H51" s="13"/>
      <c r="I51" s="13"/>
      <c r="J51" s="13"/>
      <c r="K51" s="13"/>
      <c r="L51" s="13"/>
      <c r="M51" s="16">
        <f t="shared" si="15"/>
        <v>0</v>
      </c>
    </row>
    <row r="52" spans="1:13" ht="12.75">
      <c r="A52" s="7"/>
      <c r="B52" s="8"/>
      <c r="C52" s="8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55" t="s">
        <v>41</v>
      </c>
      <c r="B53" s="49" t="s">
        <v>35</v>
      </c>
      <c r="C53" s="49" t="s">
        <v>42</v>
      </c>
      <c r="D53" s="6" t="s">
        <v>8</v>
      </c>
      <c r="E53" s="6">
        <f>E54</f>
        <v>173.5</v>
      </c>
      <c r="F53" s="6">
        <f aca="true" t="shared" si="19" ref="F53:L53">F54</f>
        <v>250.9</v>
      </c>
      <c r="G53" s="6">
        <f t="shared" si="19"/>
        <v>238.59</v>
      </c>
      <c r="H53" s="6">
        <f t="shared" si="19"/>
        <v>167.7</v>
      </c>
      <c r="I53" s="6">
        <f t="shared" si="19"/>
        <v>139.28</v>
      </c>
      <c r="J53" s="6">
        <f t="shared" si="19"/>
        <v>112.58</v>
      </c>
      <c r="K53" s="6">
        <f t="shared" si="19"/>
        <v>55.8</v>
      </c>
      <c r="L53" s="6">
        <f t="shared" si="19"/>
        <v>54.8</v>
      </c>
      <c r="M53" s="6">
        <f aca="true" t="shared" si="20" ref="M53:M60">SUM(E53:L53)</f>
        <v>1193.1499999999999</v>
      </c>
    </row>
    <row r="54" spans="1:13" ht="25.5">
      <c r="A54" s="56"/>
      <c r="B54" s="52"/>
      <c r="C54" s="52"/>
      <c r="D54" s="2" t="s">
        <v>11</v>
      </c>
      <c r="E54" s="1">
        <v>173.5</v>
      </c>
      <c r="F54" s="1">
        <v>250.9</v>
      </c>
      <c r="G54" s="1">
        <v>238.59</v>
      </c>
      <c r="H54" s="13">
        <v>167.7</v>
      </c>
      <c r="I54" s="13">
        <v>139.28</v>
      </c>
      <c r="J54" s="14">
        <v>112.58</v>
      </c>
      <c r="K54" s="13">
        <v>55.8</v>
      </c>
      <c r="L54" s="13">
        <v>54.8</v>
      </c>
      <c r="M54" s="16">
        <f t="shared" si="20"/>
        <v>1193.1499999999999</v>
      </c>
    </row>
    <row r="55" spans="1:13" ht="12.75" customHeight="1">
      <c r="A55" s="55" t="s">
        <v>43</v>
      </c>
      <c r="B55" s="49" t="s">
        <v>35</v>
      </c>
      <c r="C55" s="49" t="s">
        <v>44</v>
      </c>
      <c r="D55" s="6" t="s">
        <v>8</v>
      </c>
      <c r="E55" s="6">
        <f>E56</f>
        <v>60</v>
      </c>
      <c r="F55" s="6">
        <f aca="true" t="shared" si="21" ref="F55:L55">F56</f>
        <v>20</v>
      </c>
      <c r="G55" s="6">
        <f t="shared" si="21"/>
        <v>43.3</v>
      </c>
      <c r="H55" s="6">
        <f t="shared" si="21"/>
        <v>18.9</v>
      </c>
      <c r="I55" s="6">
        <f t="shared" si="21"/>
        <v>20</v>
      </c>
      <c r="J55" s="6">
        <f t="shared" si="21"/>
        <v>20</v>
      </c>
      <c r="K55" s="6">
        <f t="shared" si="21"/>
        <v>20</v>
      </c>
      <c r="L55" s="6">
        <f t="shared" si="21"/>
        <v>20</v>
      </c>
      <c r="M55" s="6">
        <f t="shared" si="20"/>
        <v>222.2</v>
      </c>
    </row>
    <row r="56" spans="1:13" ht="25.5">
      <c r="A56" s="56"/>
      <c r="B56" s="52"/>
      <c r="C56" s="52"/>
      <c r="D56" s="2" t="s">
        <v>11</v>
      </c>
      <c r="E56" s="1">
        <v>60</v>
      </c>
      <c r="F56" s="1">
        <v>20</v>
      </c>
      <c r="G56" s="1">
        <v>43.3</v>
      </c>
      <c r="H56" s="13">
        <v>18.9</v>
      </c>
      <c r="I56" s="13">
        <v>20</v>
      </c>
      <c r="J56" s="13">
        <v>20</v>
      </c>
      <c r="K56" s="13">
        <v>20</v>
      </c>
      <c r="L56" s="13">
        <v>20</v>
      </c>
      <c r="M56" s="16">
        <f t="shared" si="20"/>
        <v>222.2</v>
      </c>
    </row>
    <row r="57" spans="1:13" ht="12.75" customHeight="1">
      <c r="A57" s="55" t="s">
        <v>45</v>
      </c>
      <c r="B57" s="49" t="s">
        <v>35</v>
      </c>
      <c r="C57" s="49" t="s">
        <v>46</v>
      </c>
      <c r="D57" s="6" t="s">
        <v>8</v>
      </c>
      <c r="E57" s="6">
        <f>E58</f>
        <v>27</v>
      </c>
      <c r="F57" s="6">
        <f aca="true" t="shared" si="22" ref="F57:L57">F58</f>
        <v>19.9</v>
      </c>
      <c r="G57" s="6">
        <f t="shared" si="22"/>
        <v>19.5</v>
      </c>
      <c r="H57" s="6">
        <f t="shared" si="22"/>
        <v>19.9</v>
      </c>
      <c r="I57" s="6">
        <f t="shared" si="22"/>
        <v>19.9</v>
      </c>
      <c r="J57" s="6">
        <f t="shared" si="22"/>
        <v>19.9</v>
      </c>
      <c r="K57" s="6">
        <f t="shared" si="22"/>
        <v>19.9</v>
      </c>
      <c r="L57" s="6">
        <f t="shared" si="22"/>
        <v>19.9</v>
      </c>
      <c r="M57" s="6">
        <f t="shared" si="20"/>
        <v>165.90000000000003</v>
      </c>
    </row>
    <row r="58" spans="1:13" ht="25.5">
      <c r="A58" s="56"/>
      <c r="B58" s="52"/>
      <c r="C58" s="52"/>
      <c r="D58" s="2" t="s">
        <v>11</v>
      </c>
      <c r="E58" s="1">
        <v>27</v>
      </c>
      <c r="F58" s="1">
        <v>19.9</v>
      </c>
      <c r="G58" s="1">
        <v>19.5</v>
      </c>
      <c r="H58" s="13">
        <v>19.9</v>
      </c>
      <c r="I58" s="13">
        <v>19.9</v>
      </c>
      <c r="J58" s="13">
        <v>19.9</v>
      </c>
      <c r="K58" s="13">
        <v>19.9</v>
      </c>
      <c r="L58" s="13">
        <v>19.9</v>
      </c>
      <c r="M58" s="16">
        <f t="shared" si="20"/>
        <v>165.90000000000003</v>
      </c>
    </row>
    <row r="59" spans="1:13" ht="12.75" customHeight="1">
      <c r="A59" s="55" t="s">
        <v>47</v>
      </c>
      <c r="B59" s="49" t="s">
        <v>35</v>
      </c>
      <c r="C59" s="49" t="s">
        <v>48</v>
      </c>
      <c r="D59" s="6" t="s">
        <v>8</v>
      </c>
      <c r="E59" s="6">
        <f>E60</f>
        <v>0</v>
      </c>
      <c r="F59" s="6">
        <f aca="true" t="shared" si="23" ref="F59:L59">F60</f>
        <v>0</v>
      </c>
      <c r="G59" s="6">
        <f t="shared" si="23"/>
        <v>0</v>
      </c>
      <c r="H59" s="6">
        <f t="shared" si="23"/>
        <v>0</v>
      </c>
      <c r="I59" s="6">
        <f t="shared" si="23"/>
        <v>0</v>
      </c>
      <c r="J59" s="6">
        <f t="shared" si="23"/>
        <v>0</v>
      </c>
      <c r="K59" s="6">
        <f t="shared" si="23"/>
        <v>0</v>
      </c>
      <c r="L59" s="6">
        <f t="shared" si="23"/>
        <v>0</v>
      </c>
      <c r="M59" s="6">
        <f t="shared" si="20"/>
        <v>0</v>
      </c>
    </row>
    <row r="60" spans="1:13" ht="25.5">
      <c r="A60" s="56"/>
      <c r="B60" s="52"/>
      <c r="C60" s="52"/>
      <c r="D60" s="2" t="s">
        <v>11</v>
      </c>
      <c r="E60" s="1"/>
      <c r="F60" s="1"/>
      <c r="G60" s="1"/>
      <c r="H60" s="13"/>
      <c r="I60" s="13"/>
      <c r="J60" s="13"/>
      <c r="K60" s="13"/>
      <c r="L60" s="13"/>
      <c r="M60" s="16">
        <f t="shared" si="20"/>
        <v>0</v>
      </c>
    </row>
    <row r="61" spans="1:13" ht="12.75">
      <c r="A61" s="7"/>
      <c r="B61" s="8"/>
      <c r="C61" s="8"/>
      <c r="D61" s="3"/>
      <c r="E61" s="1"/>
      <c r="F61" s="1"/>
      <c r="G61" s="1"/>
      <c r="H61" s="13"/>
      <c r="I61" s="13"/>
      <c r="J61" s="13"/>
      <c r="K61" s="13"/>
      <c r="L61" s="13"/>
      <c r="M61" s="6"/>
    </row>
    <row r="62" spans="1:13" ht="12.75" customHeight="1">
      <c r="A62" s="55" t="s">
        <v>49</v>
      </c>
      <c r="B62" s="49" t="s">
        <v>35</v>
      </c>
      <c r="C62" s="49" t="s">
        <v>50</v>
      </c>
      <c r="D62" s="6" t="s">
        <v>8</v>
      </c>
      <c r="E62" s="6">
        <f>E63</f>
        <v>0</v>
      </c>
      <c r="F62" s="6">
        <f aca="true" t="shared" si="24" ref="F62:L62">F63</f>
        <v>0</v>
      </c>
      <c r="G62" s="6">
        <f t="shared" si="24"/>
        <v>0</v>
      </c>
      <c r="H62" s="6">
        <f t="shared" si="24"/>
        <v>0</v>
      </c>
      <c r="I62" s="6">
        <f t="shared" si="24"/>
        <v>0</v>
      </c>
      <c r="J62" s="6">
        <f t="shared" si="24"/>
        <v>0</v>
      </c>
      <c r="K62" s="6">
        <f t="shared" si="24"/>
        <v>0</v>
      </c>
      <c r="L62" s="6">
        <f t="shared" si="24"/>
        <v>0</v>
      </c>
      <c r="M62" s="6">
        <f aca="true" t="shared" si="25" ref="M62:M75">SUM(E62:L62)</f>
        <v>0</v>
      </c>
    </row>
    <row r="63" spans="1:13" ht="50.25" customHeight="1">
      <c r="A63" s="56"/>
      <c r="B63" s="52"/>
      <c r="C63" s="52"/>
      <c r="D63" s="2" t="s">
        <v>11</v>
      </c>
      <c r="E63" s="1"/>
      <c r="F63" s="1"/>
      <c r="G63" s="1"/>
      <c r="H63" s="13"/>
      <c r="I63" s="13"/>
      <c r="J63" s="13"/>
      <c r="K63" s="13"/>
      <c r="L63" s="13"/>
      <c r="M63" s="16">
        <f t="shared" si="25"/>
        <v>0</v>
      </c>
    </row>
    <row r="64" spans="1:13" ht="12.75" customHeight="1">
      <c r="A64" s="55" t="s">
        <v>51</v>
      </c>
      <c r="B64" s="49" t="s">
        <v>35</v>
      </c>
      <c r="C64" s="58" t="s">
        <v>72</v>
      </c>
      <c r="D64" s="6" t="s">
        <v>8</v>
      </c>
      <c r="E64" s="6">
        <f>E65</f>
        <v>0</v>
      </c>
      <c r="F64" s="6">
        <f aca="true" t="shared" si="26" ref="F64:L64">F65</f>
        <v>0</v>
      </c>
      <c r="G64" s="6">
        <f t="shared" si="26"/>
        <v>0</v>
      </c>
      <c r="H64" s="6">
        <f t="shared" si="26"/>
        <v>0</v>
      </c>
      <c r="I64" s="6">
        <f t="shared" si="26"/>
        <v>0</v>
      </c>
      <c r="J64" s="6">
        <f t="shared" si="26"/>
        <v>0</v>
      </c>
      <c r="K64" s="6">
        <f t="shared" si="26"/>
        <v>0</v>
      </c>
      <c r="L64" s="6">
        <f t="shared" si="26"/>
        <v>0</v>
      </c>
      <c r="M64" s="6">
        <f t="shared" si="25"/>
        <v>0</v>
      </c>
    </row>
    <row r="65" spans="1:13" ht="71.25" customHeight="1">
      <c r="A65" s="56"/>
      <c r="B65" s="52"/>
      <c r="C65" s="59"/>
      <c r="D65" s="2" t="s">
        <v>11</v>
      </c>
      <c r="E65" s="1"/>
      <c r="F65" s="1"/>
      <c r="G65" s="1"/>
      <c r="H65" s="13"/>
      <c r="I65" s="13"/>
      <c r="J65" s="13"/>
      <c r="K65" s="13"/>
      <c r="L65" s="13"/>
      <c r="M65" s="16">
        <f t="shared" si="25"/>
        <v>0</v>
      </c>
    </row>
    <row r="66" spans="1:13" ht="12.75" customHeight="1">
      <c r="A66" s="55" t="s">
        <v>53</v>
      </c>
      <c r="B66" s="49" t="s">
        <v>35</v>
      </c>
      <c r="C66" s="49" t="s">
        <v>54</v>
      </c>
      <c r="D66" s="6" t="s">
        <v>8</v>
      </c>
      <c r="E66" s="6">
        <f>E67</f>
        <v>0</v>
      </c>
      <c r="F66" s="6">
        <f aca="true" t="shared" si="27" ref="F66:L66">F67</f>
        <v>23.4</v>
      </c>
      <c r="G66" s="6">
        <f t="shared" si="27"/>
        <v>0</v>
      </c>
      <c r="H66" s="6">
        <f t="shared" si="27"/>
        <v>0</v>
      </c>
      <c r="I66" s="6">
        <f t="shared" si="27"/>
        <v>0</v>
      </c>
      <c r="J66" s="6">
        <f t="shared" si="27"/>
        <v>0</v>
      </c>
      <c r="K66" s="6">
        <f t="shared" si="27"/>
        <v>0</v>
      </c>
      <c r="L66" s="6">
        <f t="shared" si="27"/>
        <v>0</v>
      </c>
      <c r="M66" s="6">
        <f t="shared" si="25"/>
        <v>23.4</v>
      </c>
    </row>
    <row r="67" spans="1:13" ht="84" customHeight="1">
      <c r="A67" s="56"/>
      <c r="B67" s="52"/>
      <c r="C67" s="52"/>
      <c r="D67" s="2" t="s">
        <v>11</v>
      </c>
      <c r="E67" s="1"/>
      <c r="F67" s="1">
        <v>23.4</v>
      </c>
      <c r="G67" s="1"/>
      <c r="H67" s="13"/>
      <c r="I67" s="13"/>
      <c r="J67" s="13"/>
      <c r="K67" s="13"/>
      <c r="L67" s="13"/>
      <c r="M67" s="16">
        <f t="shared" si="25"/>
        <v>23.4</v>
      </c>
    </row>
    <row r="68" spans="1:13" ht="12.75" customHeight="1">
      <c r="A68" s="55" t="s">
        <v>56</v>
      </c>
      <c r="B68" s="49" t="s">
        <v>35</v>
      </c>
      <c r="C68" s="49" t="s">
        <v>55</v>
      </c>
      <c r="D68" s="6" t="s">
        <v>8</v>
      </c>
      <c r="E68" s="6">
        <f>E69</f>
        <v>0</v>
      </c>
      <c r="F68" s="6">
        <f aca="true" t="shared" si="28" ref="F68:L68">F69</f>
        <v>0</v>
      </c>
      <c r="G68" s="6">
        <f t="shared" si="28"/>
        <v>45.1</v>
      </c>
      <c r="H68" s="6">
        <f t="shared" si="28"/>
        <v>0</v>
      </c>
      <c r="I68" s="6">
        <f t="shared" si="28"/>
        <v>0</v>
      </c>
      <c r="J68" s="6">
        <f t="shared" si="28"/>
        <v>0</v>
      </c>
      <c r="K68" s="6">
        <f t="shared" si="28"/>
        <v>0</v>
      </c>
      <c r="L68" s="6">
        <f t="shared" si="28"/>
        <v>0</v>
      </c>
      <c r="M68" s="6">
        <f t="shared" si="25"/>
        <v>45.1</v>
      </c>
    </row>
    <row r="69" spans="1:13" ht="81.75" customHeight="1">
      <c r="A69" s="56"/>
      <c r="B69" s="52"/>
      <c r="C69" s="52"/>
      <c r="D69" s="2" t="s">
        <v>11</v>
      </c>
      <c r="E69" s="1"/>
      <c r="F69" s="1"/>
      <c r="G69" s="1">
        <v>45.1</v>
      </c>
      <c r="H69" s="13"/>
      <c r="I69" s="13"/>
      <c r="J69" s="13"/>
      <c r="K69" s="13"/>
      <c r="L69" s="13"/>
      <c r="M69" s="16">
        <f t="shared" si="25"/>
        <v>45.1</v>
      </c>
    </row>
    <row r="70" spans="1:13" ht="12.75">
      <c r="A70" s="46" t="s">
        <v>64</v>
      </c>
      <c r="B70" s="49" t="s">
        <v>35</v>
      </c>
      <c r="C70" s="49" t="s">
        <v>65</v>
      </c>
      <c r="D70" s="6" t="s">
        <v>8</v>
      </c>
      <c r="E70" s="1"/>
      <c r="F70" s="1"/>
      <c r="G70" s="1"/>
      <c r="H70" s="12">
        <f>H71</f>
        <v>51.9</v>
      </c>
      <c r="I70" s="12">
        <f>I71</f>
        <v>9.5</v>
      </c>
      <c r="J70" s="13"/>
      <c r="K70" s="13"/>
      <c r="L70" s="13"/>
      <c r="M70" s="6">
        <f t="shared" si="25"/>
        <v>61.4</v>
      </c>
    </row>
    <row r="71" spans="1:13" ht="108" customHeight="1">
      <c r="A71" s="54"/>
      <c r="B71" s="50"/>
      <c r="C71" s="52"/>
      <c r="D71" s="2" t="s">
        <v>11</v>
      </c>
      <c r="E71" s="1"/>
      <c r="F71" s="1"/>
      <c r="G71" s="1"/>
      <c r="H71" s="13">
        <v>51.9</v>
      </c>
      <c r="I71" s="13">
        <v>9.5</v>
      </c>
      <c r="J71" s="13"/>
      <c r="K71" s="13"/>
      <c r="L71" s="13"/>
      <c r="M71" s="16">
        <f t="shared" si="25"/>
        <v>61.4</v>
      </c>
    </row>
    <row r="72" spans="1:13" ht="108" customHeight="1">
      <c r="A72" s="46" t="s">
        <v>76</v>
      </c>
      <c r="B72" s="49" t="s">
        <v>35</v>
      </c>
      <c r="C72" s="49" t="s">
        <v>77</v>
      </c>
      <c r="D72" s="6" t="s">
        <v>8</v>
      </c>
      <c r="E72" s="1"/>
      <c r="F72" s="1"/>
      <c r="G72" s="1"/>
      <c r="H72" s="12">
        <f>H73</f>
        <v>0</v>
      </c>
      <c r="I72" s="12">
        <f>I73</f>
        <v>0</v>
      </c>
      <c r="J72" s="13">
        <f>J73</f>
        <v>863.2</v>
      </c>
      <c r="K72" s="13"/>
      <c r="L72" s="13"/>
      <c r="M72" s="6">
        <f t="shared" si="25"/>
        <v>863.2</v>
      </c>
    </row>
    <row r="73" spans="1:13" ht="25.5">
      <c r="A73" s="54"/>
      <c r="B73" s="50"/>
      <c r="C73" s="52"/>
      <c r="D73" s="2" t="s">
        <v>11</v>
      </c>
      <c r="E73" s="1"/>
      <c r="F73" s="1"/>
      <c r="G73" s="1"/>
      <c r="H73" s="13"/>
      <c r="I73" s="13"/>
      <c r="J73" s="13">
        <v>863.2</v>
      </c>
      <c r="K73" s="13"/>
      <c r="L73" s="13"/>
      <c r="M73" s="16">
        <f t="shared" si="25"/>
        <v>863.2</v>
      </c>
    </row>
    <row r="74" spans="1:13" ht="12.75" customHeight="1">
      <c r="A74" s="46" t="s">
        <v>78</v>
      </c>
      <c r="B74" s="49" t="s">
        <v>35</v>
      </c>
      <c r="C74" s="49" t="s">
        <v>79</v>
      </c>
      <c r="D74" s="6" t="s">
        <v>8</v>
      </c>
      <c r="E74" s="1"/>
      <c r="F74" s="1"/>
      <c r="G74" s="1"/>
      <c r="H74" s="12"/>
      <c r="I74" s="12">
        <f>I75</f>
        <v>26.3</v>
      </c>
      <c r="J74" s="12">
        <f>J75</f>
        <v>0</v>
      </c>
      <c r="K74" s="13"/>
      <c r="L74" s="13"/>
      <c r="M74" s="6">
        <f t="shared" si="25"/>
        <v>26.3</v>
      </c>
    </row>
    <row r="75" spans="1:13" ht="71.25" customHeight="1">
      <c r="A75" s="83"/>
      <c r="B75" s="53"/>
      <c r="C75" s="53"/>
      <c r="D75" s="2" t="s">
        <v>11</v>
      </c>
      <c r="E75" s="1"/>
      <c r="F75" s="1"/>
      <c r="G75" s="1"/>
      <c r="H75" s="13"/>
      <c r="I75" s="13">
        <v>26.3</v>
      </c>
      <c r="J75" s="13"/>
      <c r="K75" s="13"/>
      <c r="L75" s="13"/>
      <c r="M75" s="16">
        <f t="shared" si="25"/>
        <v>26.3</v>
      </c>
    </row>
    <row r="76" spans="1:13" ht="12.75" customHeight="1">
      <c r="A76" s="46" t="s">
        <v>84</v>
      </c>
      <c r="B76" s="49" t="s">
        <v>35</v>
      </c>
      <c r="C76" s="49" t="s">
        <v>85</v>
      </c>
      <c r="D76" s="6" t="s">
        <v>8</v>
      </c>
      <c r="E76" s="1"/>
      <c r="F76" s="1"/>
      <c r="G76" s="1"/>
      <c r="H76" s="12"/>
      <c r="I76" s="12">
        <f>I77</f>
        <v>0</v>
      </c>
      <c r="J76" s="12">
        <f>J77</f>
        <v>289.5</v>
      </c>
      <c r="K76" s="13"/>
      <c r="L76" s="13"/>
      <c r="M76" s="6">
        <f>SUM(E76:L76)</f>
        <v>289.5</v>
      </c>
    </row>
    <row r="77" spans="1:13" ht="71.25" customHeight="1">
      <c r="A77" s="83"/>
      <c r="B77" s="53"/>
      <c r="C77" s="53"/>
      <c r="D77" s="2" t="s">
        <v>11</v>
      </c>
      <c r="E77" s="1"/>
      <c r="F77" s="1"/>
      <c r="G77" s="1"/>
      <c r="H77" s="13"/>
      <c r="I77" s="13"/>
      <c r="J77" s="13">
        <v>289.5</v>
      </c>
      <c r="K77" s="13"/>
      <c r="L77" s="13"/>
      <c r="M77" s="16">
        <f>SUM(E77:L77)</f>
        <v>289.5</v>
      </c>
    </row>
    <row r="78" spans="1:13" ht="14.25" customHeight="1">
      <c r="A78" s="25"/>
      <c r="B78" s="19"/>
      <c r="C78" s="19"/>
      <c r="D78" s="26"/>
      <c r="E78" s="21"/>
      <c r="F78" s="21"/>
      <c r="G78" s="21"/>
      <c r="H78" s="22"/>
      <c r="I78" s="22"/>
      <c r="J78" s="22"/>
      <c r="K78" s="22"/>
      <c r="L78" s="22"/>
      <c r="M78" s="23"/>
    </row>
    <row r="79" spans="1:13" ht="14.25" customHeight="1">
      <c r="A79" s="25"/>
      <c r="B79" s="19"/>
      <c r="C79" s="19"/>
      <c r="D79" s="26"/>
      <c r="E79" s="21"/>
      <c r="F79" s="21"/>
      <c r="G79" s="21"/>
      <c r="H79" s="22"/>
      <c r="I79" s="22"/>
      <c r="J79" s="22"/>
      <c r="K79" s="22"/>
      <c r="L79" s="22"/>
      <c r="M79" s="23"/>
    </row>
    <row r="80" spans="1:13" ht="14.25" customHeight="1">
      <c r="A80" s="25"/>
      <c r="B80" s="19"/>
      <c r="C80" s="19"/>
      <c r="D80" s="26"/>
      <c r="E80" s="21"/>
      <c r="F80" s="21"/>
      <c r="G80" s="21"/>
      <c r="H80" s="22"/>
      <c r="I80" s="22"/>
      <c r="J80" s="22"/>
      <c r="K80" s="22"/>
      <c r="L80" s="22"/>
      <c r="M80" s="23"/>
    </row>
    <row r="82" ht="12.75">
      <c r="A82" t="s">
        <v>83</v>
      </c>
    </row>
  </sheetData>
  <sheetProtection/>
  <mergeCells count="93">
    <mergeCell ref="C10:J12"/>
    <mergeCell ref="A16:A21"/>
    <mergeCell ref="B16:B21"/>
    <mergeCell ref="C16:C21"/>
    <mergeCell ref="D16:D21"/>
    <mergeCell ref="E16:M18"/>
    <mergeCell ref="E19:E21"/>
    <mergeCell ref="F19:F21"/>
    <mergeCell ref="G19:G21"/>
    <mergeCell ref="H19:H21"/>
    <mergeCell ref="M19:M21"/>
    <mergeCell ref="A22:A23"/>
    <mergeCell ref="B22:B23"/>
    <mergeCell ref="C22:C23"/>
    <mergeCell ref="I19:I21"/>
    <mergeCell ref="J19:J21"/>
    <mergeCell ref="K19:K21"/>
    <mergeCell ref="L19:L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2:A73"/>
    <mergeCell ref="B72:B73"/>
    <mergeCell ref="C72:C73"/>
    <mergeCell ref="A68:A69"/>
    <mergeCell ref="B68:B69"/>
    <mergeCell ref="C68:C69"/>
    <mergeCell ref="A70:A71"/>
    <mergeCell ref="B70:B71"/>
    <mergeCell ref="C70:C71"/>
    <mergeCell ref="C74:C75"/>
    <mergeCell ref="B74:B75"/>
    <mergeCell ref="A74:A75"/>
    <mergeCell ref="A76:A77"/>
    <mergeCell ref="B76:B77"/>
    <mergeCell ref="C76:C77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M15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91</v>
      </c>
    </row>
    <row r="3" ht="12.75">
      <c r="J3" s="10" t="s">
        <v>89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12">
        <f t="shared" si="0"/>
        <v>166582.37</v>
      </c>
      <c r="K22" s="12">
        <f t="shared" si="0"/>
        <v>140858.37</v>
      </c>
      <c r="L22" s="12">
        <f t="shared" si="0"/>
        <v>136156.02000000002</v>
      </c>
      <c r="M22" s="6">
        <f aca="true" t="shared" si="1" ref="M22:M51">SUM(E22:L22)</f>
        <v>1241326.27</v>
      </c>
    </row>
    <row r="23" spans="1:13" ht="25.5">
      <c r="A23" s="50"/>
      <c r="B23" s="50"/>
      <c r="C23" s="50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6">
        <f t="shared" si="1"/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13">
        <f>J29+J60++J81+J86+J91+J97+J102+J107+J112+J118+J123+J128+J133+J152</f>
        <v>119113.76999999999</v>
      </c>
      <c r="K24" s="13">
        <f>K29+K60++K81+K86+K91+K97+K102+K107+K112+K118+K123+K128+K133</f>
        <v>103351.57</v>
      </c>
      <c r="L24" s="13">
        <f>L29+L60++L81+L86+L91+L97+L102+L107+L112+L118+L123+L128+L133</f>
        <v>99595.37000000001</v>
      </c>
      <c r="M24" s="16">
        <f t="shared" si="1"/>
        <v>888375.38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13">
        <f>J30++J61+J82+J87+J92+J98+J103+J108+J113+J119+J124+J134+J129+J144+J153</f>
        <v>47468.6</v>
      </c>
      <c r="K25" s="13">
        <f>K30++K61+K82+K87+K92+K98+K103+K108+K113+K119+K124+K134+K129</f>
        <v>37506.8</v>
      </c>
      <c r="L25" s="13">
        <f>L30++L61+L82+L87+L92+L98+L103+L108+L113+L119+L124+L134+L129</f>
        <v>36560.65</v>
      </c>
      <c r="M25" s="16">
        <f t="shared" si="1"/>
        <v>349573.41</v>
      </c>
    </row>
    <row r="26" spans="1:13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6">
        <f t="shared" si="1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12">
        <f t="shared" si="4"/>
        <v>137756.91999999998</v>
      </c>
      <c r="K27" s="12">
        <f t="shared" si="4"/>
        <v>120066.5</v>
      </c>
      <c r="L27" s="12">
        <f t="shared" si="4"/>
        <v>118651.35</v>
      </c>
      <c r="M27" s="6">
        <f t="shared" si="1"/>
        <v>1072175.74</v>
      </c>
    </row>
    <row r="28" spans="1:13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6">
        <f t="shared" si="1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13">
        <f t="shared" si="5"/>
        <v>93937.5</v>
      </c>
      <c r="K29" s="13">
        <f t="shared" si="5"/>
        <v>84767.90000000001</v>
      </c>
      <c r="L29" s="13">
        <f t="shared" si="5"/>
        <v>84297.90000000001</v>
      </c>
      <c r="M29" s="16">
        <f t="shared" si="1"/>
        <v>737959.8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13">
        <f t="shared" si="5"/>
        <v>43819.42</v>
      </c>
      <c r="K30" s="13">
        <f t="shared" si="5"/>
        <v>35298.6</v>
      </c>
      <c r="L30" s="13">
        <f t="shared" si="5"/>
        <v>34353.45</v>
      </c>
      <c r="M30" s="16">
        <f t="shared" si="1"/>
        <v>332138.25999999995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6">
        <f t="shared" si="1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12">
        <f t="shared" si="6"/>
        <v>35975.399999999994</v>
      </c>
      <c r="K32" s="12">
        <f t="shared" si="6"/>
        <v>29379.5</v>
      </c>
      <c r="L32" s="12">
        <f t="shared" si="6"/>
        <v>28892.4</v>
      </c>
      <c r="M32" s="6">
        <f t="shared" si="1"/>
        <v>241116.24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1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14">
        <v>19858.1</v>
      </c>
      <c r="K34" s="13">
        <v>19693.4</v>
      </c>
      <c r="L34" s="13">
        <v>19489.4</v>
      </c>
      <c r="M34" s="16">
        <f t="shared" si="1"/>
        <v>127792.69999999998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14">
        <v>16117.3</v>
      </c>
      <c r="K35" s="13">
        <v>9686.1</v>
      </c>
      <c r="L35" s="13">
        <v>9403</v>
      </c>
      <c r="M35" s="16">
        <f t="shared" si="1"/>
        <v>112328.86000000002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1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12">
        <f t="shared" si="7"/>
        <v>89835.51999999999</v>
      </c>
      <c r="K37" s="12">
        <f t="shared" si="7"/>
        <v>80578.9</v>
      </c>
      <c r="L37" s="12">
        <f t="shared" si="7"/>
        <v>79643.5</v>
      </c>
      <c r="M37" s="6">
        <f t="shared" si="1"/>
        <v>758185.75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1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14">
        <v>69691.9</v>
      </c>
      <c r="K39" s="13">
        <v>61748.7</v>
      </c>
      <c r="L39" s="13">
        <v>61482.7</v>
      </c>
      <c r="M39" s="16">
        <f t="shared" si="1"/>
        <v>590189.6999999998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14">
        <v>20143.62</v>
      </c>
      <c r="K40" s="13">
        <v>18830.2</v>
      </c>
      <c r="L40" s="13">
        <v>18160.8</v>
      </c>
      <c r="M40" s="16">
        <f t="shared" si="1"/>
        <v>167996.05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1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12">
        <f t="shared" si="8"/>
        <v>4196.2</v>
      </c>
      <c r="K42" s="12">
        <f t="shared" si="8"/>
        <v>3824.7999999999997</v>
      </c>
      <c r="L42" s="12">
        <f t="shared" si="8"/>
        <v>3824.75</v>
      </c>
      <c r="M42" s="6">
        <f t="shared" si="1"/>
        <v>27673.25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1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14">
        <v>2026.6</v>
      </c>
      <c r="K44" s="13">
        <v>1665.6</v>
      </c>
      <c r="L44" s="13">
        <v>1665.6</v>
      </c>
      <c r="M44" s="16">
        <f t="shared" si="1"/>
        <v>9438.300000000001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13">
        <v>2169.6</v>
      </c>
      <c r="K45" s="13">
        <v>2159.2</v>
      </c>
      <c r="L45" s="13">
        <v>2159.15</v>
      </c>
      <c r="M45" s="16">
        <f t="shared" si="1"/>
        <v>18234.95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1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3370.2</v>
      </c>
      <c r="J47" s="12">
        <f t="shared" si="9"/>
        <v>4241.3</v>
      </c>
      <c r="K47" s="12">
        <f t="shared" si="9"/>
        <v>3409.9</v>
      </c>
      <c r="L47" s="12">
        <f t="shared" si="9"/>
        <v>3417.3</v>
      </c>
      <c r="M47" s="6">
        <f t="shared" si="1"/>
        <v>24942.7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1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14">
        <v>1572.9</v>
      </c>
      <c r="K49" s="13">
        <v>1215</v>
      </c>
      <c r="L49" s="13">
        <v>1215</v>
      </c>
      <c r="M49" s="16">
        <f t="shared" si="1"/>
        <v>7627.200000000001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13">
        <v>2668.4</v>
      </c>
      <c r="K50" s="13">
        <v>2194.9</v>
      </c>
      <c r="L50" s="13">
        <v>2202.3</v>
      </c>
      <c r="M50" s="16">
        <f t="shared" si="1"/>
        <v>17315.5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1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3508.5</v>
      </c>
      <c r="K53" s="12">
        <f t="shared" si="10"/>
        <v>2873.3999999999996</v>
      </c>
      <c r="L53" s="12">
        <f t="shared" si="10"/>
        <v>2873.3999999999996</v>
      </c>
      <c r="M53" s="6">
        <f aca="true" t="shared" si="11" ref="M53:M72">SUM(E53:L53)</f>
        <v>20257.799999999996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11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14">
        <v>788</v>
      </c>
      <c r="K55" s="13">
        <v>445.2</v>
      </c>
      <c r="L55" s="13">
        <v>445.2</v>
      </c>
      <c r="M55" s="16">
        <f t="shared" si="11"/>
        <v>2911.8999999999996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13">
        <v>2720.5</v>
      </c>
      <c r="K56" s="13">
        <v>2428.2</v>
      </c>
      <c r="L56" s="13">
        <v>2428.2</v>
      </c>
      <c r="M56" s="16">
        <f t="shared" si="11"/>
        <v>16262.900000000001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11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11074.3</v>
      </c>
      <c r="J58" s="12">
        <f t="shared" si="12"/>
        <v>12543.4</v>
      </c>
      <c r="K58" s="12">
        <f t="shared" si="12"/>
        <v>11125.3</v>
      </c>
      <c r="L58" s="12">
        <f t="shared" si="12"/>
        <v>7580.1</v>
      </c>
      <c r="M58" s="6">
        <f t="shared" si="11"/>
        <v>81770.3</v>
      </c>
    </row>
    <row r="59" spans="1:13" ht="25.5">
      <c r="A59" s="56"/>
      <c r="B59" s="52"/>
      <c r="C59" s="52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6">
        <f t="shared" si="11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4" ref="E60:G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aca="true" t="shared" si="15" ref="I60:L61">I65+I70+I76</f>
        <v>11074.3</v>
      </c>
      <c r="J60" s="13">
        <f t="shared" si="15"/>
        <v>12543.4</v>
      </c>
      <c r="K60" s="13">
        <f t="shared" si="15"/>
        <v>11125.3</v>
      </c>
      <c r="L60" s="13">
        <f t="shared" si="15"/>
        <v>7580.1</v>
      </c>
      <c r="M60" s="16">
        <f t="shared" si="11"/>
        <v>81770.3</v>
      </c>
    </row>
    <row r="61" spans="1:13" ht="25.5">
      <c r="A61" s="56"/>
      <c r="B61" s="52"/>
      <c r="C61" s="52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>H66+H71+H77</f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6">
        <f t="shared" si="11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6" ref="E62:L62">E67+E72+E78+E83+E88</f>
        <v>0</v>
      </c>
      <c r="F62" s="1">
        <f t="shared" si="16"/>
        <v>0</v>
      </c>
      <c r="G62" s="1">
        <f t="shared" si="16"/>
        <v>0</v>
      </c>
      <c r="H62" s="13">
        <f t="shared" si="16"/>
        <v>0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6">
        <f t="shared" si="11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7" ref="E63:L63">E64+E65+E66+E67</f>
        <v>3067</v>
      </c>
      <c r="F63" s="6">
        <f t="shared" si="17"/>
        <v>3551.3</v>
      </c>
      <c r="G63" s="6">
        <f t="shared" si="17"/>
        <v>3250</v>
      </c>
      <c r="H63" s="12">
        <f t="shared" si="17"/>
        <v>3776.8</v>
      </c>
      <c r="I63" s="12">
        <f t="shared" si="17"/>
        <v>3445</v>
      </c>
      <c r="J63" s="12">
        <f t="shared" si="17"/>
        <v>3452</v>
      </c>
      <c r="K63" s="12">
        <f t="shared" si="17"/>
        <v>3452</v>
      </c>
      <c r="L63" s="12">
        <f t="shared" si="17"/>
        <v>3452</v>
      </c>
      <c r="M63" s="6">
        <f t="shared" si="11"/>
        <v>27446.1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11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13">
        <v>3452</v>
      </c>
      <c r="K65" s="13">
        <v>3452</v>
      </c>
      <c r="L65" s="13">
        <v>3452</v>
      </c>
      <c r="M65" s="16">
        <f t="shared" si="11"/>
        <v>27446.1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11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11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8" ref="E68:L68">E69+E70+E71+E72</f>
        <v>1163</v>
      </c>
      <c r="F68" s="6">
        <f t="shared" si="18"/>
        <v>1379.6</v>
      </c>
      <c r="G68" s="6">
        <f t="shared" si="18"/>
        <v>1556</v>
      </c>
      <c r="H68" s="12">
        <f t="shared" si="18"/>
        <v>1840</v>
      </c>
      <c r="I68" s="12">
        <f t="shared" si="18"/>
        <v>1957</v>
      </c>
      <c r="J68" s="12">
        <f t="shared" si="18"/>
        <v>2001</v>
      </c>
      <c r="K68" s="12">
        <f t="shared" si="18"/>
        <v>2001</v>
      </c>
      <c r="L68" s="12">
        <f t="shared" si="18"/>
        <v>2001</v>
      </c>
      <c r="M68" s="6">
        <f t="shared" si="11"/>
        <v>13898.6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11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13">
        <v>2001</v>
      </c>
      <c r="K70" s="13">
        <v>2001</v>
      </c>
      <c r="L70" s="13">
        <v>2001</v>
      </c>
      <c r="M70" s="16">
        <f t="shared" si="11"/>
        <v>13898.6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11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9" ref="E74:L74">E75+E76+E77+E78</f>
        <v>3374.8</v>
      </c>
      <c r="F74" s="6">
        <f t="shared" si="19"/>
        <v>6480.2</v>
      </c>
      <c r="G74" s="6">
        <f t="shared" si="19"/>
        <v>6545.2</v>
      </c>
      <c r="H74" s="12">
        <f t="shared" si="19"/>
        <v>3463.3</v>
      </c>
      <c r="I74" s="12">
        <f t="shared" si="19"/>
        <v>5672.3</v>
      </c>
      <c r="J74" s="12">
        <f t="shared" si="19"/>
        <v>7090.4</v>
      </c>
      <c r="K74" s="12">
        <f t="shared" si="19"/>
        <v>5672.3</v>
      </c>
      <c r="L74" s="12">
        <f t="shared" si="19"/>
        <v>2127.1</v>
      </c>
      <c r="M74" s="6">
        <f aca="true" t="shared" si="20" ref="M74:M93">SUM(E74:L74)</f>
        <v>40425.6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20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7090.4</v>
      </c>
      <c r="K76" s="13">
        <v>5672.3</v>
      </c>
      <c r="L76" s="13">
        <v>2127.1</v>
      </c>
      <c r="M76" s="16">
        <f t="shared" si="20"/>
        <v>40425.6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20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20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L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1520.7</v>
      </c>
      <c r="K79" s="12">
        <f t="shared" si="21"/>
        <v>1244.7</v>
      </c>
      <c r="L79" s="12">
        <f t="shared" si="21"/>
        <v>1244.7</v>
      </c>
      <c r="M79" s="6">
        <f t="shared" si="20"/>
        <v>10421.5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20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20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14">
        <v>1520.7</v>
      </c>
      <c r="K82" s="13">
        <v>1244.7</v>
      </c>
      <c r="L82" s="13">
        <v>1244.7</v>
      </c>
      <c r="M82" s="16">
        <f t="shared" si="20"/>
        <v>8712.5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20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L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12">
        <f t="shared" si="22"/>
        <v>894.3</v>
      </c>
      <c r="K84" s="12">
        <f t="shared" si="22"/>
        <v>938.8</v>
      </c>
      <c r="L84" s="12">
        <f t="shared" si="22"/>
        <v>938.8</v>
      </c>
      <c r="M84" s="6">
        <f t="shared" si="20"/>
        <v>6171.8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20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71</v>
      </c>
      <c r="K86" s="13">
        <v>71</v>
      </c>
      <c r="L86" s="13">
        <v>71</v>
      </c>
      <c r="M86" s="16">
        <f t="shared" si="20"/>
        <v>339.3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14">
        <v>823.3</v>
      </c>
      <c r="K87" s="13">
        <v>867.8</v>
      </c>
      <c r="L87" s="13">
        <v>867.8</v>
      </c>
      <c r="M87" s="16">
        <f t="shared" si="20"/>
        <v>5832.5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20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L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12">
        <f t="shared" si="23"/>
        <v>502</v>
      </c>
      <c r="K89" s="12">
        <f t="shared" si="23"/>
        <v>525</v>
      </c>
      <c r="L89" s="12">
        <f t="shared" si="23"/>
        <v>525</v>
      </c>
      <c r="M89" s="6">
        <f t="shared" si="20"/>
        <v>3676.8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20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14">
        <v>502</v>
      </c>
      <c r="K91" s="13">
        <v>525</v>
      </c>
      <c r="L91" s="13">
        <v>525</v>
      </c>
      <c r="M91" s="16">
        <f t="shared" si="20"/>
        <v>3676.8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20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L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498.95</v>
      </c>
      <c r="K95" s="12">
        <f t="shared" si="24"/>
        <v>442.17</v>
      </c>
      <c r="L95" s="12">
        <f t="shared" si="24"/>
        <v>441.17</v>
      </c>
      <c r="M95" s="6">
        <f aca="true" t="shared" si="25" ref="M95:M114">SUM(E95:L95)</f>
        <v>5364.2300000000005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5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386.37</v>
      </c>
      <c r="K97" s="13">
        <v>386.37</v>
      </c>
      <c r="L97" s="13">
        <v>386.37</v>
      </c>
      <c r="M97" s="16">
        <f t="shared" si="25"/>
        <v>4171.08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14">
        <v>112.58</v>
      </c>
      <c r="K98" s="13">
        <v>55.8</v>
      </c>
      <c r="L98" s="13">
        <v>54.8</v>
      </c>
      <c r="M98" s="16">
        <f t="shared" si="25"/>
        <v>1193.1499999999999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5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6" ref="E100:L100">E101+E102+E103+E104</f>
        <v>60</v>
      </c>
      <c r="F100" s="6">
        <f t="shared" si="26"/>
        <v>20</v>
      </c>
      <c r="G100" s="6">
        <f t="shared" si="26"/>
        <v>43.3</v>
      </c>
      <c r="H100" s="12">
        <f t="shared" si="26"/>
        <v>18.9</v>
      </c>
      <c r="I100" s="12">
        <f t="shared" si="26"/>
        <v>20</v>
      </c>
      <c r="J100" s="12">
        <f t="shared" si="26"/>
        <v>20</v>
      </c>
      <c r="K100" s="12">
        <f t="shared" si="26"/>
        <v>20</v>
      </c>
      <c r="L100" s="12">
        <f t="shared" si="26"/>
        <v>20</v>
      </c>
      <c r="M100" s="6">
        <f t="shared" si="25"/>
        <v>222.2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5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5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5"/>
        <v>222.2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5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7" ref="E105:L105">E106+E107+E108+E109</f>
        <v>27</v>
      </c>
      <c r="F105" s="6">
        <f t="shared" si="27"/>
        <v>19.9</v>
      </c>
      <c r="G105" s="6">
        <f t="shared" si="27"/>
        <v>19.5</v>
      </c>
      <c r="H105" s="12">
        <f t="shared" si="27"/>
        <v>19.9</v>
      </c>
      <c r="I105" s="12">
        <f t="shared" si="27"/>
        <v>19.9</v>
      </c>
      <c r="J105" s="12">
        <f t="shared" si="27"/>
        <v>19.9</v>
      </c>
      <c r="K105" s="12">
        <f t="shared" si="27"/>
        <v>19.9</v>
      </c>
      <c r="L105" s="12">
        <f t="shared" si="27"/>
        <v>19.9</v>
      </c>
      <c r="M105" s="6">
        <f t="shared" si="25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5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5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5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5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6">
        <f t="shared" si="25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5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5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5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5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6">
        <f aca="true" t="shared" si="30" ref="M116:M145">SUM(E116:L116)</f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30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30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30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30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1" ref="E121:L121">E122+E123+E124+E125</f>
        <v>6404.5</v>
      </c>
      <c r="F121" s="6">
        <f t="shared" si="31"/>
        <v>6285.5</v>
      </c>
      <c r="G121" s="6">
        <f t="shared" si="31"/>
        <v>6572</v>
      </c>
      <c r="H121" s="12">
        <f t="shared" si="31"/>
        <v>7085</v>
      </c>
      <c r="I121" s="12">
        <f t="shared" si="31"/>
        <v>5851</v>
      </c>
      <c r="J121" s="12">
        <f t="shared" si="31"/>
        <v>6173</v>
      </c>
      <c r="K121" s="12">
        <f t="shared" si="31"/>
        <v>6476</v>
      </c>
      <c r="L121" s="12">
        <f t="shared" si="31"/>
        <v>6735</v>
      </c>
      <c r="M121" s="6">
        <f t="shared" si="30"/>
        <v>51582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30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13">
        <v>6173</v>
      </c>
      <c r="K123" s="13">
        <v>6476</v>
      </c>
      <c r="L123" s="13">
        <v>6735</v>
      </c>
      <c r="M123" s="16">
        <f t="shared" si="30"/>
        <v>51582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30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30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2" ref="E126:L126">E127+E128+E129+E130</f>
        <v>0</v>
      </c>
      <c r="F126" s="6">
        <f t="shared" si="32"/>
        <v>467.2</v>
      </c>
      <c r="G126" s="6">
        <f t="shared" si="32"/>
        <v>0</v>
      </c>
      <c r="H126" s="12">
        <f t="shared" si="32"/>
        <v>0</v>
      </c>
      <c r="I126" s="12">
        <f t="shared" si="32"/>
        <v>0</v>
      </c>
      <c r="J126" s="12">
        <f t="shared" si="32"/>
        <v>0</v>
      </c>
      <c r="K126" s="12">
        <f t="shared" si="32"/>
        <v>0</v>
      </c>
      <c r="L126" s="12">
        <f t="shared" si="32"/>
        <v>0</v>
      </c>
      <c r="M126" s="6">
        <f t="shared" si="30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30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30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30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30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3" ref="E131:L131">E132+E133+E134+E135</f>
        <v>0</v>
      </c>
      <c r="F131" s="6">
        <f t="shared" si="33"/>
        <v>0</v>
      </c>
      <c r="G131" s="6">
        <f t="shared" si="33"/>
        <v>901.1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6">
        <f t="shared" si="30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30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30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30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30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30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30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30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30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30"/>
        <v>0</v>
      </c>
    </row>
    <row r="141" spans="1:13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13">
        <f>J142+J143+J144+J145</f>
        <v>863.2</v>
      </c>
      <c r="K141" s="13"/>
      <c r="L141" s="13"/>
      <c r="M141" s="6">
        <f t="shared" si="30"/>
        <v>863.2</v>
      </c>
    </row>
    <row r="142" spans="1:13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6">
        <f t="shared" si="30"/>
        <v>0</v>
      </c>
    </row>
    <row r="143" spans="1:13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13"/>
      <c r="K143" s="13"/>
      <c r="L143" s="13"/>
      <c r="M143" s="16">
        <f t="shared" si="30"/>
        <v>0</v>
      </c>
    </row>
    <row r="144" spans="1:13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13">
        <v>863.2</v>
      </c>
      <c r="K144" s="13"/>
      <c r="L144" s="13"/>
      <c r="M144" s="16">
        <f t="shared" si="30"/>
        <v>863.2</v>
      </c>
    </row>
    <row r="145" spans="1:13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6">
        <f t="shared" si="30"/>
        <v>0</v>
      </c>
    </row>
    <row r="146" spans="1:13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12">
        <f>J147+J148+J149+J150</f>
        <v>0</v>
      </c>
      <c r="K146" s="13"/>
      <c r="L146" s="13"/>
      <c r="M146" s="6">
        <f aca="true" t="shared" si="34" ref="M146:M154">SUM(E146:L146)</f>
        <v>526.3</v>
      </c>
    </row>
    <row r="147" spans="1:13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13"/>
      <c r="K147" s="13"/>
      <c r="L147" s="13"/>
      <c r="M147" s="16">
        <f t="shared" si="34"/>
        <v>0</v>
      </c>
    </row>
    <row r="148" spans="1:13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13"/>
      <c r="K148" s="13"/>
      <c r="L148" s="13"/>
      <c r="M148" s="16">
        <f t="shared" si="34"/>
        <v>500</v>
      </c>
    </row>
    <row r="149" spans="1:13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13"/>
      <c r="K149" s="13"/>
      <c r="L149" s="13"/>
      <c r="M149" s="16">
        <f t="shared" si="34"/>
        <v>26.3</v>
      </c>
    </row>
    <row r="150" spans="1:13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13"/>
      <c r="K150" s="13"/>
      <c r="L150" s="13"/>
      <c r="M150" s="16">
        <f t="shared" si="34"/>
        <v>0</v>
      </c>
    </row>
    <row r="151" spans="1:13" ht="25.5">
      <c r="A151" s="46" t="s">
        <v>84</v>
      </c>
      <c r="B151" s="49" t="s">
        <v>35</v>
      </c>
      <c r="C151" s="49" t="s">
        <v>85</v>
      </c>
      <c r="D151" s="2" t="s">
        <v>9</v>
      </c>
      <c r="E151" s="1"/>
      <c r="F151" s="1"/>
      <c r="G151" s="1"/>
      <c r="H151" s="13"/>
      <c r="I151" s="13"/>
      <c r="J151" s="13"/>
      <c r="K151" s="13"/>
      <c r="L151" s="13"/>
      <c r="M151" s="16">
        <f t="shared" si="34"/>
        <v>0</v>
      </c>
    </row>
    <row r="152" spans="1:13" ht="25.5">
      <c r="A152" s="54"/>
      <c r="B152" s="50"/>
      <c r="C152" s="52"/>
      <c r="D152" s="2" t="s">
        <v>10</v>
      </c>
      <c r="E152" s="1"/>
      <c r="F152" s="1"/>
      <c r="G152" s="1"/>
      <c r="H152" s="13"/>
      <c r="I152" s="13"/>
      <c r="J152" s="14">
        <v>5500.5</v>
      </c>
      <c r="K152" s="13"/>
      <c r="L152" s="13"/>
      <c r="M152" s="16">
        <f t="shared" si="34"/>
        <v>5500.5</v>
      </c>
    </row>
    <row r="153" spans="1:13" ht="25.5">
      <c r="A153" s="54"/>
      <c r="B153" s="50"/>
      <c r="C153" s="52"/>
      <c r="D153" s="2" t="s">
        <v>11</v>
      </c>
      <c r="E153" s="1"/>
      <c r="F153" s="1"/>
      <c r="G153" s="1"/>
      <c r="H153" s="13"/>
      <c r="I153" s="13"/>
      <c r="J153" s="14">
        <v>289.5</v>
      </c>
      <c r="K153" s="13"/>
      <c r="L153" s="13"/>
      <c r="M153" s="16">
        <f t="shared" si="34"/>
        <v>289.5</v>
      </c>
    </row>
    <row r="154" spans="1:13" ht="38.25">
      <c r="A154" s="45"/>
      <c r="B154" s="51"/>
      <c r="C154" s="53"/>
      <c r="D154" s="3" t="s">
        <v>12</v>
      </c>
      <c r="E154" s="1"/>
      <c r="F154" s="1"/>
      <c r="G154" s="1"/>
      <c r="H154" s="13"/>
      <c r="I154" s="13"/>
      <c r="J154" s="13"/>
      <c r="K154" s="13"/>
      <c r="L154" s="13"/>
      <c r="M154" s="16">
        <f t="shared" si="34"/>
        <v>0</v>
      </c>
    </row>
    <row r="156" ht="12.75">
      <c r="A156" t="s">
        <v>83</v>
      </c>
    </row>
  </sheetData>
  <sheetProtection/>
  <mergeCells count="93">
    <mergeCell ref="C10:J12"/>
    <mergeCell ref="A16:A21"/>
    <mergeCell ref="B16:B21"/>
    <mergeCell ref="C16:C21"/>
    <mergeCell ref="D16:D21"/>
    <mergeCell ref="E16:M18"/>
    <mergeCell ref="E19:E21"/>
    <mergeCell ref="H19:H21"/>
    <mergeCell ref="I19:I21"/>
    <mergeCell ref="J19:J21"/>
    <mergeCell ref="M19:M21"/>
    <mergeCell ref="A22:A26"/>
    <mergeCell ref="B22:B26"/>
    <mergeCell ref="C22:C26"/>
    <mergeCell ref="A151:A154"/>
    <mergeCell ref="B151:B154"/>
    <mergeCell ref="C151:C154"/>
    <mergeCell ref="L19:L21"/>
    <mergeCell ref="A27:A31"/>
    <mergeCell ref="A32:A36"/>
    <mergeCell ref="B32:B36"/>
    <mergeCell ref="C32:C36"/>
    <mergeCell ref="K19:K21"/>
    <mergeCell ref="B27:B31"/>
    <mergeCell ref="C27:C31"/>
    <mergeCell ref="F19:F21"/>
    <mergeCell ref="G19:G21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5:A99"/>
    <mergeCell ref="B95:B99"/>
    <mergeCell ref="C95:C99"/>
    <mergeCell ref="A100:A104"/>
    <mergeCell ref="B100:B104"/>
    <mergeCell ref="C100:C104"/>
    <mergeCell ref="A126:A130"/>
    <mergeCell ref="A105:A109"/>
    <mergeCell ref="B105:B109"/>
    <mergeCell ref="C105:C109"/>
    <mergeCell ref="A110:A114"/>
    <mergeCell ref="B110:B114"/>
    <mergeCell ref="C110:C114"/>
    <mergeCell ref="B141:B145"/>
    <mergeCell ref="A116:A120"/>
    <mergeCell ref="B116:B120"/>
    <mergeCell ref="C116:C120"/>
    <mergeCell ref="A131:A135"/>
    <mergeCell ref="B131:B135"/>
    <mergeCell ref="C131:C135"/>
    <mergeCell ref="A121:A125"/>
    <mergeCell ref="B121:B125"/>
    <mergeCell ref="C121:C125"/>
    <mergeCell ref="C141:C145"/>
    <mergeCell ref="B126:B130"/>
    <mergeCell ref="C126:C130"/>
    <mergeCell ref="A146:A150"/>
    <mergeCell ref="B146:B150"/>
    <mergeCell ref="C146:C150"/>
    <mergeCell ref="A136:A140"/>
    <mergeCell ref="B136:B140"/>
    <mergeCell ref="C136:C140"/>
    <mergeCell ref="A141:A145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M153"/>
  <sheetViews>
    <sheetView zoomScalePageLayoutView="0" workbookViewId="0" topLeftCell="A10">
      <pane xSplit="3" ySplit="12" topLeftCell="E22" activePane="bottomRight" state="frozen"/>
      <selection pane="topLeft" activeCell="A10" sqref="A10"/>
      <selection pane="topRight" activeCell="D10" sqref="D10"/>
      <selection pane="bottomLeft" activeCell="A22" sqref="A22"/>
      <selection pane="bottomRight" activeCell="C158" sqref="C157:C158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12">
        <f t="shared" si="0"/>
        <v>155002.46999999997</v>
      </c>
      <c r="K22" s="12">
        <f t="shared" si="0"/>
        <v>140858.37</v>
      </c>
      <c r="L22" s="12">
        <f t="shared" si="0"/>
        <v>136156.02000000002</v>
      </c>
      <c r="M22" s="6">
        <f aca="true" t="shared" si="1" ref="M22:M51">SUM(E22:L22)</f>
        <v>1229746.37</v>
      </c>
    </row>
    <row r="23" spans="1:13" ht="25.5">
      <c r="A23" s="50"/>
      <c r="B23" s="50"/>
      <c r="C23" s="50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6">
        <f t="shared" si="1"/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13">
        <f>J29+J60++J81+J86+J91+J97+J102+J107+J112+J118+J123+J128+J133</f>
        <v>107811.36999999998</v>
      </c>
      <c r="K24" s="13">
        <f>K29+K60++K81+K86+K91+K97+K102+K107+K112+K118+K123+K128+K133</f>
        <v>103351.57</v>
      </c>
      <c r="L24" s="13">
        <f>L29+L60++L81+L86+L91+L97+L102+L107+L112+L118+L123+L128+L133</f>
        <v>99595.37000000001</v>
      </c>
      <c r="M24" s="16">
        <f t="shared" si="1"/>
        <v>877072.9800000001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13">
        <f>J30++J61+J82+J87+J92+J98+J103+J108+J113+J119+J124+J134+J129+J144</f>
        <v>47191.1</v>
      </c>
      <c r="K25" s="13">
        <f>K30++K61+K82+K87+K92+K98+K103+K108+K113+K119+K124+K134+K129</f>
        <v>37506.8</v>
      </c>
      <c r="L25" s="13">
        <f>L30++L61+L82+L87+L92+L98+L103+L108+L113+L119+L124+L134+L129</f>
        <v>36560.65</v>
      </c>
      <c r="M25" s="16">
        <f t="shared" si="1"/>
        <v>349295.91</v>
      </c>
    </row>
    <row r="26" spans="1:13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6">
        <f t="shared" si="1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12">
        <f t="shared" si="4"/>
        <v>132799.88999999998</v>
      </c>
      <c r="K27" s="12">
        <f t="shared" si="4"/>
        <v>120066.5</v>
      </c>
      <c r="L27" s="12">
        <f t="shared" si="4"/>
        <v>118651.35</v>
      </c>
      <c r="M27" s="6">
        <f t="shared" si="1"/>
        <v>1067218.71</v>
      </c>
    </row>
    <row r="28" spans="1:13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6">
        <f t="shared" si="1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13">
        <f t="shared" si="5"/>
        <v>88112.59999999999</v>
      </c>
      <c r="K29" s="13">
        <f t="shared" si="5"/>
        <v>84767.90000000001</v>
      </c>
      <c r="L29" s="13">
        <f t="shared" si="5"/>
        <v>84297.90000000001</v>
      </c>
      <c r="M29" s="16">
        <f t="shared" si="1"/>
        <v>732134.9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13">
        <f t="shared" si="5"/>
        <v>44687.28999999999</v>
      </c>
      <c r="K30" s="13">
        <f t="shared" si="5"/>
        <v>35298.6</v>
      </c>
      <c r="L30" s="13">
        <f t="shared" si="5"/>
        <v>34353.45</v>
      </c>
      <c r="M30" s="16">
        <f t="shared" si="1"/>
        <v>333006.12999999995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6">
        <f t="shared" si="1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12">
        <f t="shared" si="6"/>
        <v>33253.8</v>
      </c>
      <c r="K32" s="12">
        <f t="shared" si="6"/>
        <v>29379.5</v>
      </c>
      <c r="L32" s="12">
        <f t="shared" si="6"/>
        <v>28892.4</v>
      </c>
      <c r="M32" s="6">
        <f t="shared" si="1"/>
        <v>238394.63999999998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1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13">
        <v>15481.2</v>
      </c>
      <c r="K34" s="13">
        <v>19693.4</v>
      </c>
      <c r="L34" s="13">
        <v>19489.4</v>
      </c>
      <c r="M34" s="16">
        <f t="shared" si="1"/>
        <v>123415.79999999999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13">
        <v>17772.6</v>
      </c>
      <c r="K35" s="13">
        <v>9686.1</v>
      </c>
      <c r="L35" s="13">
        <v>9403</v>
      </c>
      <c r="M35" s="16">
        <f t="shared" si="1"/>
        <v>113984.16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1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12">
        <f t="shared" si="7"/>
        <v>87887.89</v>
      </c>
      <c r="K37" s="12">
        <f t="shared" si="7"/>
        <v>80578.9</v>
      </c>
      <c r="L37" s="12">
        <f t="shared" si="7"/>
        <v>79643.5</v>
      </c>
      <c r="M37" s="6">
        <f t="shared" si="1"/>
        <v>756238.12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1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13">
        <v>68531.7</v>
      </c>
      <c r="K39" s="13">
        <v>61748.7</v>
      </c>
      <c r="L39" s="13">
        <v>61482.7</v>
      </c>
      <c r="M39" s="16">
        <f t="shared" si="1"/>
        <v>589029.4999999999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14">
        <v>19356.19</v>
      </c>
      <c r="K40" s="13">
        <v>18830.2</v>
      </c>
      <c r="L40" s="13">
        <v>18160.8</v>
      </c>
      <c r="M40" s="16">
        <f t="shared" si="1"/>
        <v>167208.62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1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12">
        <f t="shared" si="8"/>
        <v>4045.5</v>
      </c>
      <c r="K42" s="12">
        <f t="shared" si="8"/>
        <v>3824.7999999999997</v>
      </c>
      <c r="L42" s="12">
        <f t="shared" si="8"/>
        <v>3824.75</v>
      </c>
      <c r="M42" s="6">
        <f t="shared" si="1"/>
        <v>27522.55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1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13">
        <v>1875.9</v>
      </c>
      <c r="K44" s="13">
        <v>1665.6</v>
      </c>
      <c r="L44" s="13">
        <v>1665.6</v>
      </c>
      <c r="M44" s="16">
        <f t="shared" si="1"/>
        <v>9287.6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13">
        <v>2169.6</v>
      </c>
      <c r="K45" s="13">
        <v>2159.2</v>
      </c>
      <c r="L45" s="13">
        <v>2159.15</v>
      </c>
      <c r="M45" s="16">
        <f t="shared" si="1"/>
        <v>18234.95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1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3370.2</v>
      </c>
      <c r="J47" s="12">
        <f t="shared" si="9"/>
        <v>4148.6</v>
      </c>
      <c r="K47" s="12">
        <f t="shared" si="9"/>
        <v>3409.9</v>
      </c>
      <c r="L47" s="12">
        <f t="shared" si="9"/>
        <v>3417.3</v>
      </c>
      <c r="M47" s="6">
        <f t="shared" si="1"/>
        <v>24850.000000000004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1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13">
        <v>1480.2</v>
      </c>
      <c r="K49" s="13">
        <v>1215</v>
      </c>
      <c r="L49" s="13">
        <v>1215</v>
      </c>
      <c r="M49" s="16">
        <f t="shared" si="1"/>
        <v>7534.5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14">
        <v>2668.4</v>
      </c>
      <c r="K50" s="13">
        <v>2194.9</v>
      </c>
      <c r="L50" s="13">
        <v>2202.3</v>
      </c>
      <c r="M50" s="16">
        <f t="shared" si="1"/>
        <v>17315.5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1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3464.1</v>
      </c>
      <c r="K53" s="12">
        <f t="shared" si="10"/>
        <v>2873.3999999999996</v>
      </c>
      <c r="L53" s="12">
        <f t="shared" si="10"/>
        <v>2873.3999999999996</v>
      </c>
      <c r="M53" s="6">
        <f aca="true" t="shared" si="11" ref="M53:M72">SUM(E53:L53)</f>
        <v>20213.4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11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13">
        <v>743.6</v>
      </c>
      <c r="K55" s="13">
        <v>445.2</v>
      </c>
      <c r="L55" s="13">
        <v>445.2</v>
      </c>
      <c r="M55" s="16">
        <f t="shared" si="11"/>
        <v>2867.4999999999995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13">
        <v>2720.5</v>
      </c>
      <c r="K56" s="13">
        <v>2428.2</v>
      </c>
      <c r="L56" s="13">
        <v>2428.2</v>
      </c>
      <c r="M56" s="16">
        <f t="shared" si="11"/>
        <v>16262.900000000001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11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11074.3</v>
      </c>
      <c r="J58" s="12">
        <f t="shared" si="12"/>
        <v>12543.4</v>
      </c>
      <c r="K58" s="12">
        <f t="shared" si="12"/>
        <v>11125.3</v>
      </c>
      <c r="L58" s="12">
        <f t="shared" si="12"/>
        <v>7580.1</v>
      </c>
      <c r="M58" s="6">
        <f t="shared" si="11"/>
        <v>81770.3</v>
      </c>
    </row>
    <row r="59" spans="1:13" ht="25.5">
      <c r="A59" s="56"/>
      <c r="B59" s="52"/>
      <c r="C59" s="52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6">
        <f t="shared" si="11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4" ref="E60:G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aca="true" t="shared" si="15" ref="I60:L61">I65+I70+I76</f>
        <v>11074.3</v>
      </c>
      <c r="J60" s="13">
        <f t="shared" si="15"/>
        <v>12543.4</v>
      </c>
      <c r="K60" s="13">
        <f t="shared" si="15"/>
        <v>11125.3</v>
      </c>
      <c r="L60" s="13">
        <f t="shared" si="15"/>
        <v>7580.1</v>
      </c>
      <c r="M60" s="16">
        <f t="shared" si="11"/>
        <v>81770.3</v>
      </c>
    </row>
    <row r="61" spans="1:13" ht="25.5">
      <c r="A61" s="56"/>
      <c r="B61" s="52"/>
      <c r="C61" s="52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>H66+H71+H77</f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6">
        <f t="shared" si="11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6" ref="E62:L62">E67+E72+E78+E83+E88</f>
        <v>0</v>
      </c>
      <c r="F62" s="1">
        <f t="shared" si="16"/>
        <v>0</v>
      </c>
      <c r="G62" s="1">
        <f t="shared" si="16"/>
        <v>0</v>
      </c>
      <c r="H62" s="13">
        <f t="shared" si="16"/>
        <v>0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6">
        <f t="shared" si="11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7" ref="E63:L63">E64+E65+E66+E67</f>
        <v>3067</v>
      </c>
      <c r="F63" s="6">
        <f t="shared" si="17"/>
        <v>3551.3</v>
      </c>
      <c r="G63" s="6">
        <f t="shared" si="17"/>
        <v>3250</v>
      </c>
      <c r="H63" s="12">
        <f t="shared" si="17"/>
        <v>3776.8</v>
      </c>
      <c r="I63" s="12">
        <f t="shared" si="17"/>
        <v>3445</v>
      </c>
      <c r="J63" s="12">
        <f t="shared" si="17"/>
        <v>3452</v>
      </c>
      <c r="K63" s="12">
        <f t="shared" si="17"/>
        <v>3452</v>
      </c>
      <c r="L63" s="12">
        <f t="shared" si="17"/>
        <v>3452</v>
      </c>
      <c r="M63" s="6">
        <f t="shared" si="11"/>
        <v>27446.1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11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13">
        <v>3452</v>
      </c>
      <c r="K65" s="13">
        <v>3452</v>
      </c>
      <c r="L65" s="13">
        <v>3452</v>
      </c>
      <c r="M65" s="16">
        <f t="shared" si="11"/>
        <v>27446.1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11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11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8" ref="E68:L68">E69+E70+E71+E72</f>
        <v>1163</v>
      </c>
      <c r="F68" s="6">
        <f t="shared" si="18"/>
        <v>1379.6</v>
      </c>
      <c r="G68" s="6">
        <f t="shared" si="18"/>
        <v>1556</v>
      </c>
      <c r="H68" s="12">
        <f t="shared" si="18"/>
        <v>1840</v>
      </c>
      <c r="I68" s="12">
        <f t="shared" si="18"/>
        <v>1957</v>
      </c>
      <c r="J68" s="12">
        <f t="shared" si="18"/>
        <v>2001</v>
      </c>
      <c r="K68" s="12">
        <f t="shared" si="18"/>
        <v>2001</v>
      </c>
      <c r="L68" s="12">
        <f t="shared" si="18"/>
        <v>2001</v>
      </c>
      <c r="M68" s="6">
        <f t="shared" si="11"/>
        <v>13898.6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11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13">
        <v>2001</v>
      </c>
      <c r="K70" s="13">
        <v>2001</v>
      </c>
      <c r="L70" s="13">
        <v>2001</v>
      </c>
      <c r="M70" s="16">
        <f t="shared" si="11"/>
        <v>13898.6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11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9" ref="E74:L74">E75+E76+E77+E78</f>
        <v>3374.8</v>
      </c>
      <c r="F74" s="6">
        <f t="shared" si="19"/>
        <v>6480.2</v>
      </c>
      <c r="G74" s="6">
        <f t="shared" si="19"/>
        <v>6545.2</v>
      </c>
      <c r="H74" s="12">
        <f t="shared" si="19"/>
        <v>3463.3</v>
      </c>
      <c r="I74" s="12">
        <f t="shared" si="19"/>
        <v>5672.3</v>
      </c>
      <c r="J74" s="12">
        <f t="shared" si="19"/>
        <v>7090.4</v>
      </c>
      <c r="K74" s="12">
        <f t="shared" si="19"/>
        <v>5672.3</v>
      </c>
      <c r="L74" s="12">
        <f t="shared" si="19"/>
        <v>2127.1</v>
      </c>
      <c r="M74" s="6">
        <f aca="true" t="shared" si="20" ref="M74:M93">SUM(E74:L74)</f>
        <v>40425.6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20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7090.4</v>
      </c>
      <c r="K76" s="13">
        <v>5672.3</v>
      </c>
      <c r="L76" s="13">
        <v>2127.1</v>
      </c>
      <c r="M76" s="16">
        <f t="shared" si="20"/>
        <v>40425.6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20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20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L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1244.6</v>
      </c>
      <c r="K79" s="12">
        <f t="shared" si="21"/>
        <v>1244.7</v>
      </c>
      <c r="L79" s="12">
        <f t="shared" si="21"/>
        <v>1244.7</v>
      </c>
      <c r="M79" s="6">
        <f t="shared" si="20"/>
        <v>10145.400000000001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20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20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13">
        <v>1244.6</v>
      </c>
      <c r="K82" s="13">
        <v>1244.7</v>
      </c>
      <c r="L82" s="13">
        <v>1244.7</v>
      </c>
      <c r="M82" s="16">
        <f t="shared" si="20"/>
        <v>8436.4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20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L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12">
        <f t="shared" si="22"/>
        <v>938.8</v>
      </c>
      <c r="K84" s="12">
        <f t="shared" si="22"/>
        <v>938.8</v>
      </c>
      <c r="L84" s="12">
        <f t="shared" si="22"/>
        <v>938.8</v>
      </c>
      <c r="M84" s="6">
        <f t="shared" si="20"/>
        <v>6216.3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20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71</v>
      </c>
      <c r="K86" s="13">
        <v>71</v>
      </c>
      <c r="L86" s="13">
        <v>71</v>
      </c>
      <c r="M86" s="16">
        <f t="shared" si="20"/>
        <v>339.3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13">
        <v>867.8</v>
      </c>
      <c r="K87" s="13">
        <v>867.8</v>
      </c>
      <c r="L87" s="13">
        <v>867.8</v>
      </c>
      <c r="M87" s="16">
        <f t="shared" si="20"/>
        <v>5877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20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L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12">
        <f t="shared" si="23"/>
        <v>525</v>
      </c>
      <c r="K89" s="12">
        <f t="shared" si="23"/>
        <v>525</v>
      </c>
      <c r="L89" s="12">
        <f t="shared" si="23"/>
        <v>525</v>
      </c>
      <c r="M89" s="6">
        <f t="shared" si="20"/>
        <v>3699.8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20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13">
        <v>525</v>
      </c>
      <c r="K91" s="13">
        <v>525</v>
      </c>
      <c r="L91" s="13">
        <v>525</v>
      </c>
      <c r="M91" s="16">
        <f t="shared" si="20"/>
        <v>3699.8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20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L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487.88</v>
      </c>
      <c r="K95" s="12">
        <f t="shared" si="24"/>
        <v>442.17</v>
      </c>
      <c r="L95" s="12">
        <f t="shared" si="24"/>
        <v>441.17</v>
      </c>
      <c r="M95" s="6">
        <f aca="true" t="shared" si="25" ref="M95:M114">SUM(E95:L95)</f>
        <v>5353.16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5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386.37</v>
      </c>
      <c r="K97" s="13">
        <v>386.37</v>
      </c>
      <c r="L97" s="13">
        <v>386.37</v>
      </c>
      <c r="M97" s="16">
        <f t="shared" si="25"/>
        <v>4171.08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14">
        <v>101.51</v>
      </c>
      <c r="K98" s="13">
        <v>55.8</v>
      </c>
      <c r="L98" s="13">
        <v>54.8</v>
      </c>
      <c r="M98" s="16">
        <f t="shared" si="25"/>
        <v>1182.08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5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6" ref="E100:L100">E101+E102+E103+E104</f>
        <v>60</v>
      </c>
      <c r="F100" s="6">
        <f t="shared" si="26"/>
        <v>20</v>
      </c>
      <c r="G100" s="6">
        <f t="shared" si="26"/>
        <v>43.3</v>
      </c>
      <c r="H100" s="12">
        <f t="shared" si="26"/>
        <v>18.9</v>
      </c>
      <c r="I100" s="12">
        <f t="shared" si="26"/>
        <v>20</v>
      </c>
      <c r="J100" s="12">
        <f t="shared" si="26"/>
        <v>20</v>
      </c>
      <c r="K100" s="12">
        <f t="shared" si="26"/>
        <v>20</v>
      </c>
      <c r="L100" s="12">
        <f t="shared" si="26"/>
        <v>20</v>
      </c>
      <c r="M100" s="6">
        <f t="shared" si="25"/>
        <v>222.2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5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5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5"/>
        <v>222.2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5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7" ref="E105:L105">E106+E107+E108+E109</f>
        <v>27</v>
      </c>
      <c r="F105" s="6">
        <f t="shared" si="27"/>
        <v>19.9</v>
      </c>
      <c r="G105" s="6">
        <f t="shared" si="27"/>
        <v>19.5</v>
      </c>
      <c r="H105" s="12">
        <f t="shared" si="27"/>
        <v>19.9</v>
      </c>
      <c r="I105" s="12">
        <f t="shared" si="27"/>
        <v>19.9</v>
      </c>
      <c r="J105" s="12">
        <f t="shared" si="27"/>
        <v>19.9</v>
      </c>
      <c r="K105" s="12">
        <f t="shared" si="27"/>
        <v>19.9</v>
      </c>
      <c r="L105" s="12">
        <f t="shared" si="27"/>
        <v>19.9</v>
      </c>
      <c r="M105" s="6">
        <f t="shared" si="25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5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5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5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5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6">
        <f t="shared" si="25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5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5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5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5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6">
        <f aca="true" t="shared" si="30" ref="M116:M145">SUM(E116:L116)</f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30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30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30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30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1" ref="E121:L121">E122+E123+E124+E125</f>
        <v>6404.5</v>
      </c>
      <c r="F121" s="6">
        <f t="shared" si="31"/>
        <v>6285.5</v>
      </c>
      <c r="G121" s="6">
        <f t="shared" si="31"/>
        <v>6572</v>
      </c>
      <c r="H121" s="12">
        <f t="shared" si="31"/>
        <v>7085</v>
      </c>
      <c r="I121" s="12">
        <f t="shared" si="31"/>
        <v>5851</v>
      </c>
      <c r="J121" s="12">
        <f t="shared" si="31"/>
        <v>6173</v>
      </c>
      <c r="K121" s="12">
        <f t="shared" si="31"/>
        <v>6476</v>
      </c>
      <c r="L121" s="12">
        <f t="shared" si="31"/>
        <v>6735</v>
      </c>
      <c r="M121" s="6">
        <f t="shared" si="30"/>
        <v>51582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30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13">
        <v>6173</v>
      </c>
      <c r="K123" s="13">
        <v>6476</v>
      </c>
      <c r="L123" s="13">
        <v>6735</v>
      </c>
      <c r="M123" s="16">
        <f t="shared" si="30"/>
        <v>51582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30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30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2" ref="E126:L126">E127+E128+E129+E130</f>
        <v>0</v>
      </c>
      <c r="F126" s="6">
        <f t="shared" si="32"/>
        <v>467.2</v>
      </c>
      <c r="G126" s="6">
        <f t="shared" si="32"/>
        <v>0</v>
      </c>
      <c r="H126" s="12">
        <f t="shared" si="32"/>
        <v>0</v>
      </c>
      <c r="I126" s="12">
        <f t="shared" si="32"/>
        <v>0</v>
      </c>
      <c r="J126" s="12">
        <f t="shared" si="32"/>
        <v>0</v>
      </c>
      <c r="K126" s="12">
        <f t="shared" si="32"/>
        <v>0</v>
      </c>
      <c r="L126" s="12">
        <f t="shared" si="32"/>
        <v>0</v>
      </c>
      <c r="M126" s="6">
        <f t="shared" si="30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30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30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30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30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3" ref="E131:L131">E132+E133+E134+E135</f>
        <v>0</v>
      </c>
      <c r="F131" s="6">
        <f t="shared" si="33"/>
        <v>0</v>
      </c>
      <c r="G131" s="6">
        <f t="shared" si="33"/>
        <v>901.1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6">
        <f t="shared" si="30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30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30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30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30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30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30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30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30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30"/>
        <v>0</v>
      </c>
    </row>
    <row r="141" spans="1:13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13">
        <f>J142+J143+J144+J145</f>
        <v>250</v>
      </c>
      <c r="K141" s="13"/>
      <c r="L141" s="13"/>
      <c r="M141" s="6">
        <f t="shared" si="30"/>
        <v>250</v>
      </c>
    </row>
    <row r="142" spans="1:13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6">
        <f t="shared" si="30"/>
        <v>0</v>
      </c>
    </row>
    <row r="143" spans="1:13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13"/>
      <c r="K143" s="13"/>
      <c r="L143" s="13"/>
      <c r="M143" s="16">
        <f t="shared" si="30"/>
        <v>0</v>
      </c>
    </row>
    <row r="144" spans="1:13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13">
        <v>250</v>
      </c>
      <c r="K144" s="13"/>
      <c r="L144" s="13"/>
      <c r="M144" s="16">
        <f t="shared" si="30"/>
        <v>250</v>
      </c>
    </row>
    <row r="145" spans="1:13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6">
        <f t="shared" si="30"/>
        <v>0</v>
      </c>
    </row>
    <row r="146" spans="1:13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12">
        <f>J147+J148+J149+J150</f>
        <v>250</v>
      </c>
      <c r="K146" s="13"/>
      <c r="L146" s="13"/>
      <c r="M146" s="6">
        <f>SUM(E146:L146)</f>
        <v>776.3</v>
      </c>
    </row>
    <row r="147" spans="1:13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13"/>
      <c r="K147" s="13"/>
      <c r="L147" s="13"/>
      <c r="M147" s="16">
        <f>SUM(E147:L147)</f>
        <v>0</v>
      </c>
    </row>
    <row r="148" spans="1:13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13"/>
      <c r="K148" s="13"/>
      <c r="L148" s="13"/>
      <c r="M148" s="16">
        <f>SUM(E148:L148)</f>
        <v>500</v>
      </c>
    </row>
    <row r="149" spans="1:13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13">
        <v>250</v>
      </c>
      <c r="K149" s="13"/>
      <c r="L149" s="13"/>
      <c r="M149" s="16">
        <f>SUM(E149:L149)</f>
        <v>276.3</v>
      </c>
    </row>
    <row r="150" spans="1:13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13"/>
      <c r="K150" s="13"/>
      <c r="L150" s="13"/>
      <c r="M150" s="16">
        <f>SUM(E150:L150)</f>
        <v>0</v>
      </c>
    </row>
    <row r="151" ht="12.75">
      <c r="A151" t="s">
        <v>74</v>
      </c>
    </row>
    <row r="153" ht="12.75">
      <c r="A153" t="s">
        <v>82</v>
      </c>
    </row>
  </sheetData>
  <sheetProtection/>
  <mergeCells count="90">
    <mergeCell ref="C10:J12"/>
    <mergeCell ref="A16:A21"/>
    <mergeCell ref="B16:B21"/>
    <mergeCell ref="C16:C21"/>
    <mergeCell ref="D16:D21"/>
    <mergeCell ref="E16:M18"/>
    <mergeCell ref="E19:E21"/>
    <mergeCell ref="F19:F21"/>
    <mergeCell ref="G19:G21"/>
    <mergeCell ref="H19:H21"/>
    <mergeCell ref="M19:M21"/>
    <mergeCell ref="A22:A26"/>
    <mergeCell ref="B22:B26"/>
    <mergeCell ref="C22:C26"/>
    <mergeCell ref="I19:I21"/>
    <mergeCell ref="J19:J21"/>
    <mergeCell ref="K19:K21"/>
    <mergeCell ref="L19:L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5:A99"/>
    <mergeCell ref="B95:B99"/>
    <mergeCell ref="C95:C99"/>
    <mergeCell ref="A100:A104"/>
    <mergeCell ref="B100:B104"/>
    <mergeCell ref="C100:C104"/>
    <mergeCell ref="A105:A109"/>
    <mergeCell ref="B105:B109"/>
    <mergeCell ref="C105:C109"/>
    <mergeCell ref="A110:A114"/>
    <mergeCell ref="B110:B114"/>
    <mergeCell ref="C110:C114"/>
    <mergeCell ref="A116:A120"/>
    <mergeCell ref="B116:B120"/>
    <mergeCell ref="C116:C120"/>
    <mergeCell ref="A121:A125"/>
    <mergeCell ref="B121:B125"/>
    <mergeCell ref="C121:C125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M153"/>
  <sheetViews>
    <sheetView zoomScalePageLayoutView="0" workbookViewId="0" topLeftCell="A10">
      <pane xSplit="3" ySplit="12" topLeftCell="F22" activePane="bottomRight" state="frozen"/>
      <selection pane="topLeft" activeCell="A10" sqref="A10"/>
      <selection pane="topRight" activeCell="D10" sqref="D10"/>
      <selection pane="bottomLeft" activeCell="A22" sqref="A22"/>
      <selection pane="bottomRight" activeCell="J146" sqref="J146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12">
        <f t="shared" si="0"/>
        <v>154502.46999999997</v>
      </c>
      <c r="K22" s="12">
        <f t="shared" si="0"/>
        <v>140858.37</v>
      </c>
      <c r="L22" s="12">
        <f t="shared" si="0"/>
        <v>136156.02000000002</v>
      </c>
      <c r="M22" s="6">
        <f aca="true" t="shared" si="1" ref="M22:M51">SUM(E22:L22)</f>
        <v>1229246.37</v>
      </c>
    </row>
    <row r="23" spans="1:13" ht="25.5">
      <c r="A23" s="50"/>
      <c r="B23" s="50"/>
      <c r="C23" s="50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6">
        <f t="shared" si="1"/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13">
        <f>J29+J60++J81+J86+J91+J97+J102+J107+J112+J118+J123+J128+J133</f>
        <v>107811.36999999998</v>
      </c>
      <c r="K24" s="13">
        <f>K29+K60++K81+K86+K91+K97+K102+K107+K112+K118+K123+K128+K133</f>
        <v>103351.57</v>
      </c>
      <c r="L24" s="13">
        <f>L29+L60++L81+L86+L91+L97+L102+L107+L112+L118+L123+L128+L133</f>
        <v>99595.37000000001</v>
      </c>
      <c r="M24" s="16">
        <f t="shared" si="1"/>
        <v>877072.9800000001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13">
        <f>J30++J61+J82+J87+J92+J98+J103+J108+J113+J119+J124+J134+J129+J144</f>
        <v>46691.100000000006</v>
      </c>
      <c r="K25" s="13">
        <f>K30++K61+K82+K87+K92+K98+K103+K108+K113+K119+K124+K134+K129</f>
        <v>37506.8</v>
      </c>
      <c r="L25" s="13">
        <f>L30++L61+L82+L87+L92+L98+L103+L108+L113+L119+L124+L134+L129</f>
        <v>36560.65</v>
      </c>
      <c r="M25" s="16">
        <f t="shared" si="1"/>
        <v>348795.91</v>
      </c>
    </row>
    <row r="26" spans="1:13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6">
        <f t="shared" si="1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12">
        <f t="shared" si="4"/>
        <v>132348.4</v>
      </c>
      <c r="K27" s="12">
        <f t="shared" si="4"/>
        <v>120066.5</v>
      </c>
      <c r="L27" s="12">
        <f t="shared" si="4"/>
        <v>118651.35</v>
      </c>
      <c r="M27" s="6">
        <f t="shared" si="1"/>
        <v>1066767.22</v>
      </c>
    </row>
    <row r="28" spans="1:13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6">
        <f t="shared" si="1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13">
        <f t="shared" si="5"/>
        <v>88112.59999999999</v>
      </c>
      <c r="K29" s="13">
        <f t="shared" si="5"/>
        <v>84767.90000000001</v>
      </c>
      <c r="L29" s="13">
        <f t="shared" si="5"/>
        <v>84297.90000000001</v>
      </c>
      <c r="M29" s="16">
        <f t="shared" si="1"/>
        <v>732134.9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13">
        <f t="shared" si="5"/>
        <v>44235.8</v>
      </c>
      <c r="K30" s="13">
        <f t="shared" si="5"/>
        <v>35298.6</v>
      </c>
      <c r="L30" s="13">
        <f t="shared" si="5"/>
        <v>34353.45</v>
      </c>
      <c r="M30" s="16">
        <f t="shared" si="1"/>
        <v>332554.63999999996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6">
        <f t="shared" si="1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12">
        <f t="shared" si="6"/>
        <v>33253.8</v>
      </c>
      <c r="K32" s="12">
        <f t="shared" si="6"/>
        <v>29379.5</v>
      </c>
      <c r="L32" s="12">
        <f t="shared" si="6"/>
        <v>28892.4</v>
      </c>
      <c r="M32" s="6">
        <f t="shared" si="1"/>
        <v>238394.63999999998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1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13">
        <v>15481.2</v>
      </c>
      <c r="K34" s="13">
        <v>19693.4</v>
      </c>
      <c r="L34" s="13">
        <v>19489.4</v>
      </c>
      <c r="M34" s="16">
        <f t="shared" si="1"/>
        <v>123415.79999999999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13">
        <v>17772.6</v>
      </c>
      <c r="K35" s="13">
        <v>9686.1</v>
      </c>
      <c r="L35" s="13">
        <v>9403</v>
      </c>
      <c r="M35" s="16">
        <f t="shared" si="1"/>
        <v>113984.16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1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12">
        <f t="shared" si="7"/>
        <v>87936.4</v>
      </c>
      <c r="K37" s="12">
        <f t="shared" si="7"/>
        <v>80578.9</v>
      </c>
      <c r="L37" s="12">
        <f t="shared" si="7"/>
        <v>79643.5</v>
      </c>
      <c r="M37" s="6">
        <f t="shared" si="1"/>
        <v>756286.63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1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13">
        <v>68531.7</v>
      </c>
      <c r="K39" s="13">
        <v>61748.7</v>
      </c>
      <c r="L39" s="13">
        <v>61482.7</v>
      </c>
      <c r="M39" s="16">
        <f t="shared" si="1"/>
        <v>589029.4999999999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14">
        <v>19404.7</v>
      </c>
      <c r="K40" s="13">
        <v>18830.2</v>
      </c>
      <c r="L40" s="13">
        <v>18160.8</v>
      </c>
      <c r="M40" s="16">
        <f t="shared" si="1"/>
        <v>167257.12999999998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1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12">
        <f t="shared" si="8"/>
        <v>4045.5</v>
      </c>
      <c r="K42" s="12">
        <f t="shared" si="8"/>
        <v>3824.7999999999997</v>
      </c>
      <c r="L42" s="12">
        <f t="shared" si="8"/>
        <v>3824.75</v>
      </c>
      <c r="M42" s="6">
        <f t="shared" si="1"/>
        <v>27522.55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1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13">
        <v>1875.9</v>
      </c>
      <c r="K44" s="13">
        <v>1665.6</v>
      </c>
      <c r="L44" s="13">
        <v>1665.6</v>
      </c>
      <c r="M44" s="16">
        <f t="shared" si="1"/>
        <v>9287.6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13">
        <v>2169.6</v>
      </c>
      <c r="K45" s="13">
        <v>2159.2</v>
      </c>
      <c r="L45" s="13">
        <v>2159.15</v>
      </c>
      <c r="M45" s="16">
        <f t="shared" si="1"/>
        <v>18234.95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1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3370.2</v>
      </c>
      <c r="J47" s="12">
        <f t="shared" si="9"/>
        <v>3648.6000000000004</v>
      </c>
      <c r="K47" s="12">
        <f t="shared" si="9"/>
        <v>3409.9</v>
      </c>
      <c r="L47" s="12">
        <f t="shared" si="9"/>
        <v>3417.3</v>
      </c>
      <c r="M47" s="6">
        <f t="shared" si="1"/>
        <v>24350.000000000004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1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13">
        <v>1480.2</v>
      </c>
      <c r="K49" s="13">
        <v>1215</v>
      </c>
      <c r="L49" s="13">
        <v>1215</v>
      </c>
      <c r="M49" s="16">
        <f t="shared" si="1"/>
        <v>7534.5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13">
        <v>2168.4</v>
      </c>
      <c r="K50" s="13">
        <v>2194.9</v>
      </c>
      <c r="L50" s="13">
        <v>2202.3</v>
      </c>
      <c r="M50" s="16">
        <f t="shared" si="1"/>
        <v>16815.5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1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3464.1</v>
      </c>
      <c r="K53" s="12">
        <f t="shared" si="10"/>
        <v>2873.3999999999996</v>
      </c>
      <c r="L53" s="12">
        <f t="shared" si="10"/>
        <v>2873.3999999999996</v>
      </c>
      <c r="M53" s="6">
        <f aca="true" t="shared" si="11" ref="M53:M72">SUM(E53:L53)</f>
        <v>20213.4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11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13">
        <v>743.6</v>
      </c>
      <c r="K55" s="13">
        <v>445.2</v>
      </c>
      <c r="L55" s="13">
        <v>445.2</v>
      </c>
      <c r="M55" s="16">
        <f t="shared" si="11"/>
        <v>2867.4999999999995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13">
        <v>2720.5</v>
      </c>
      <c r="K56" s="13">
        <v>2428.2</v>
      </c>
      <c r="L56" s="13">
        <v>2428.2</v>
      </c>
      <c r="M56" s="16">
        <f t="shared" si="11"/>
        <v>16262.900000000001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11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11074.3</v>
      </c>
      <c r="J58" s="12">
        <f t="shared" si="12"/>
        <v>12543.4</v>
      </c>
      <c r="K58" s="12">
        <f t="shared" si="12"/>
        <v>11125.3</v>
      </c>
      <c r="L58" s="12">
        <f t="shared" si="12"/>
        <v>7580.1</v>
      </c>
      <c r="M58" s="6">
        <f t="shared" si="11"/>
        <v>81770.3</v>
      </c>
    </row>
    <row r="59" spans="1:13" ht="25.5">
      <c r="A59" s="56"/>
      <c r="B59" s="52"/>
      <c r="C59" s="52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6">
        <f t="shared" si="11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4" ref="E60:G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aca="true" t="shared" si="15" ref="I60:L61">I65+I70+I76</f>
        <v>11074.3</v>
      </c>
      <c r="J60" s="13">
        <f t="shared" si="15"/>
        <v>12543.4</v>
      </c>
      <c r="K60" s="13">
        <f t="shared" si="15"/>
        <v>11125.3</v>
      </c>
      <c r="L60" s="13">
        <f t="shared" si="15"/>
        <v>7580.1</v>
      </c>
      <c r="M60" s="16">
        <f t="shared" si="11"/>
        <v>81770.3</v>
      </c>
    </row>
    <row r="61" spans="1:13" ht="25.5">
      <c r="A61" s="56"/>
      <c r="B61" s="52"/>
      <c r="C61" s="52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>H66+H71+H77</f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6">
        <f t="shared" si="11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6" ref="E62:L62">E67+E72+E78+E83+E88</f>
        <v>0</v>
      </c>
      <c r="F62" s="1">
        <f t="shared" si="16"/>
        <v>0</v>
      </c>
      <c r="G62" s="1">
        <f t="shared" si="16"/>
        <v>0</v>
      </c>
      <c r="H62" s="13">
        <f t="shared" si="16"/>
        <v>0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6">
        <f t="shared" si="11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7" ref="E63:L63">E64+E65+E66+E67</f>
        <v>3067</v>
      </c>
      <c r="F63" s="6">
        <f t="shared" si="17"/>
        <v>3551.3</v>
      </c>
      <c r="G63" s="6">
        <f t="shared" si="17"/>
        <v>3250</v>
      </c>
      <c r="H63" s="12">
        <f t="shared" si="17"/>
        <v>3776.8</v>
      </c>
      <c r="I63" s="12">
        <f t="shared" si="17"/>
        <v>3445</v>
      </c>
      <c r="J63" s="12">
        <f t="shared" si="17"/>
        <v>3452</v>
      </c>
      <c r="K63" s="12">
        <f t="shared" si="17"/>
        <v>3452</v>
      </c>
      <c r="L63" s="12">
        <f t="shared" si="17"/>
        <v>3452</v>
      </c>
      <c r="M63" s="6">
        <f t="shared" si="11"/>
        <v>27446.1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11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13">
        <v>3452</v>
      </c>
      <c r="K65" s="13">
        <v>3452</v>
      </c>
      <c r="L65" s="13">
        <v>3452</v>
      </c>
      <c r="M65" s="16">
        <f t="shared" si="11"/>
        <v>27446.1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11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11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8" ref="E68:L68">E69+E70+E71+E72</f>
        <v>1163</v>
      </c>
      <c r="F68" s="6">
        <f t="shared" si="18"/>
        <v>1379.6</v>
      </c>
      <c r="G68" s="6">
        <f t="shared" si="18"/>
        <v>1556</v>
      </c>
      <c r="H68" s="12">
        <f t="shared" si="18"/>
        <v>1840</v>
      </c>
      <c r="I68" s="12">
        <f t="shared" si="18"/>
        <v>1957</v>
      </c>
      <c r="J68" s="12">
        <f t="shared" si="18"/>
        <v>2001</v>
      </c>
      <c r="K68" s="12">
        <f t="shared" si="18"/>
        <v>2001</v>
      </c>
      <c r="L68" s="12">
        <f t="shared" si="18"/>
        <v>2001</v>
      </c>
      <c r="M68" s="6">
        <f t="shared" si="11"/>
        <v>13898.6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11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13">
        <v>2001</v>
      </c>
      <c r="K70" s="13">
        <v>2001</v>
      </c>
      <c r="L70" s="13">
        <v>2001</v>
      </c>
      <c r="M70" s="16">
        <f t="shared" si="11"/>
        <v>13898.6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11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9" ref="E74:L74">E75+E76+E77+E78</f>
        <v>3374.8</v>
      </c>
      <c r="F74" s="6">
        <f t="shared" si="19"/>
        <v>6480.2</v>
      </c>
      <c r="G74" s="6">
        <f t="shared" si="19"/>
        <v>6545.2</v>
      </c>
      <c r="H74" s="12">
        <f t="shared" si="19"/>
        <v>3463.3</v>
      </c>
      <c r="I74" s="12">
        <f t="shared" si="19"/>
        <v>5672.3</v>
      </c>
      <c r="J74" s="12">
        <f t="shared" si="19"/>
        <v>7090.4</v>
      </c>
      <c r="K74" s="12">
        <f t="shared" si="19"/>
        <v>5672.3</v>
      </c>
      <c r="L74" s="12">
        <f t="shared" si="19"/>
        <v>2127.1</v>
      </c>
      <c r="M74" s="6">
        <f aca="true" t="shared" si="20" ref="M74:M93">SUM(E74:L74)</f>
        <v>40425.6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20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4">
        <v>7090.4</v>
      </c>
      <c r="K76" s="13">
        <v>5672.3</v>
      </c>
      <c r="L76" s="13">
        <v>2127.1</v>
      </c>
      <c r="M76" s="16">
        <f t="shared" si="20"/>
        <v>40425.6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20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20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L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1244.6</v>
      </c>
      <c r="K79" s="12">
        <f t="shared" si="21"/>
        <v>1244.7</v>
      </c>
      <c r="L79" s="12">
        <f t="shared" si="21"/>
        <v>1244.7</v>
      </c>
      <c r="M79" s="6">
        <f t="shared" si="20"/>
        <v>10145.400000000001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20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20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14">
        <v>1244.6</v>
      </c>
      <c r="K82" s="13">
        <v>1244.7</v>
      </c>
      <c r="L82" s="13">
        <v>1244.7</v>
      </c>
      <c r="M82" s="16">
        <f t="shared" si="20"/>
        <v>8436.4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20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L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12">
        <f t="shared" si="22"/>
        <v>938.8</v>
      </c>
      <c r="K84" s="12">
        <f t="shared" si="22"/>
        <v>938.8</v>
      </c>
      <c r="L84" s="12">
        <f t="shared" si="22"/>
        <v>938.8</v>
      </c>
      <c r="M84" s="6">
        <f t="shared" si="20"/>
        <v>6216.3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20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71</v>
      </c>
      <c r="K86" s="13">
        <v>71</v>
      </c>
      <c r="L86" s="13">
        <v>71</v>
      </c>
      <c r="M86" s="16">
        <f t="shared" si="20"/>
        <v>339.3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13">
        <v>867.8</v>
      </c>
      <c r="K87" s="13">
        <v>867.8</v>
      </c>
      <c r="L87" s="13">
        <v>867.8</v>
      </c>
      <c r="M87" s="16">
        <f t="shared" si="20"/>
        <v>5877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20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L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12">
        <f t="shared" si="23"/>
        <v>525</v>
      </c>
      <c r="K89" s="12">
        <f t="shared" si="23"/>
        <v>525</v>
      </c>
      <c r="L89" s="12">
        <f t="shared" si="23"/>
        <v>525</v>
      </c>
      <c r="M89" s="6">
        <f t="shared" si="20"/>
        <v>3699.8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20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13">
        <v>525</v>
      </c>
      <c r="K91" s="13">
        <v>525</v>
      </c>
      <c r="L91" s="13">
        <v>525</v>
      </c>
      <c r="M91" s="16">
        <f t="shared" si="20"/>
        <v>3699.8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20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L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439.37</v>
      </c>
      <c r="K95" s="12">
        <f t="shared" si="24"/>
        <v>442.17</v>
      </c>
      <c r="L95" s="12">
        <f t="shared" si="24"/>
        <v>441.17</v>
      </c>
      <c r="M95" s="6">
        <f aca="true" t="shared" si="25" ref="M95:M114">SUM(E95:L95)</f>
        <v>5304.650000000001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5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386.37</v>
      </c>
      <c r="K97" s="13">
        <v>386.37</v>
      </c>
      <c r="L97" s="13">
        <v>386.37</v>
      </c>
      <c r="M97" s="16">
        <f t="shared" si="25"/>
        <v>4171.08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14">
        <v>53</v>
      </c>
      <c r="K98" s="13">
        <v>55.8</v>
      </c>
      <c r="L98" s="13">
        <v>54.8</v>
      </c>
      <c r="M98" s="16">
        <f t="shared" si="25"/>
        <v>1133.57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5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6" ref="E100:L100">E101+E102+E103+E104</f>
        <v>60</v>
      </c>
      <c r="F100" s="6">
        <f t="shared" si="26"/>
        <v>20</v>
      </c>
      <c r="G100" s="6">
        <f t="shared" si="26"/>
        <v>43.3</v>
      </c>
      <c r="H100" s="12">
        <f t="shared" si="26"/>
        <v>18.9</v>
      </c>
      <c r="I100" s="12">
        <f t="shared" si="26"/>
        <v>20</v>
      </c>
      <c r="J100" s="12">
        <f t="shared" si="26"/>
        <v>20</v>
      </c>
      <c r="K100" s="12">
        <f t="shared" si="26"/>
        <v>20</v>
      </c>
      <c r="L100" s="12">
        <f t="shared" si="26"/>
        <v>20</v>
      </c>
      <c r="M100" s="6">
        <f t="shared" si="25"/>
        <v>222.2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5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5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5"/>
        <v>222.2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5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7" ref="E105:L105">E106+E107+E108+E109</f>
        <v>27</v>
      </c>
      <c r="F105" s="6">
        <f t="shared" si="27"/>
        <v>19.9</v>
      </c>
      <c r="G105" s="6">
        <f t="shared" si="27"/>
        <v>19.5</v>
      </c>
      <c r="H105" s="12">
        <f t="shared" si="27"/>
        <v>19.9</v>
      </c>
      <c r="I105" s="12">
        <f t="shared" si="27"/>
        <v>19.9</v>
      </c>
      <c r="J105" s="12">
        <f t="shared" si="27"/>
        <v>19.9</v>
      </c>
      <c r="K105" s="12">
        <f t="shared" si="27"/>
        <v>19.9</v>
      </c>
      <c r="L105" s="12">
        <f t="shared" si="27"/>
        <v>19.9</v>
      </c>
      <c r="M105" s="6">
        <f t="shared" si="25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5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5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5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5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6">
        <f t="shared" si="25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5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5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5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5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6">
        <f aca="true" t="shared" si="30" ref="M116:M145">SUM(E116:L116)</f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30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30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30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30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1" ref="E121:L121">E122+E123+E124+E125</f>
        <v>6404.5</v>
      </c>
      <c r="F121" s="6">
        <f t="shared" si="31"/>
        <v>6285.5</v>
      </c>
      <c r="G121" s="6">
        <f t="shared" si="31"/>
        <v>6572</v>
      </c>
      <c r="H121" s="12">
        <f t="shared" si="31"/>
        <v>7085</v>
      </c>
      <c r="I121" s="12">
        <f t="shared" si="31"/>
        <v>5851</v>
      </c>
      <c r="J121" s="12">
        <f t="shared" si="31"/>
        <v>6173</v>
      </c>
      <c r="K121" s="12">
        <f t="shared" si="31"/>
        <v>6476</v>
      </c>
      <c r="L121" s="12">
        <f t="shared" si="31"/>
        <v>6735</v>
      </c>
      <c r="M121" s="6">
        <f t="shared" si="30"/>
        <v>51582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30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13">
        <v>6173</v>
      </c>
      <c r="K123" s="13">
        <v>6476</v>
      </c>
      <c r="L123" s="13">
        <v>6735</v>
      </c>
      <c r="M123" s="16">
        <f t="shared" si="30"/>
        <v>51582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30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30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2" ref="E126:L126">E127+E128+E129+E130</f>
        <v>0</v>
      </c>
      <c r="F126" s="6">
        <f t="shared" si="32"/>
        <v>467.2</v>
      </c>
      <c r="G126" s="6">
        <f t="shared" si="32"/>
        <v>0</v>
      </c>
      <c r="H126" s="12">
        <f t="shared" si="32"/>
        <v>0</v>
      </c>
      <c r="I126" s="12">
        <f t="shared" si="32"/>
        <v>0</v>
      </c>
      <c r="J126" s="12">
        <f t="shared" si="32"/>
        <v>0</v>
      </c>
      <c r="K126" s="12">
        <f t="shared" si="32"/>
        <v>0</v>
      </c>
      <c r="L126" s="12">
        <f t="shared" si="32"/>
        <v>0</v>
      </c>
      <c r="M126" s="6">
        <f t="shared" si="30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30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30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30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30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3" ref="E131:L131">E132+E133+E134+E135</f>
        <v>0</v>
      </c>
      <c r="F131" s="6">
        <f t="shared" si="33"/>
        <v>0</v>
      </c>
      <c r="G131" s="6">
        <f t="shared" si="33"/>
        <v>901.1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6">
        <f t="shared" si="30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30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30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30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30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30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30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30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30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30"/>
        <v>0</v>
      </c>
    </row>
    <row r="141" spans="1:13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13">
        <f>J142+J143+J144+J145</f>
        <v>250</v>
      </c>
      <c r="K141" s="13"/>
      <c r="L141" s="13"/>
      <c r="M141" s="6">
        <f t="shared" si="30"/>
        <v>250</v>
      </c>
    </row>
    <row r="142" spans="1:13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6">
        <f t="shared" si="30"/>
        <v>0</v>
      </c>
    </row>
    <row r="143" spans="1:13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13"/>
      <c r="K143" s="13"/>
      <c r="L143" s="13"/>
      <c r="M143" s="16">
        <f t="shared" si="30"/>
        <v>0</v>
      </c>
    </row>
    <row r="144" spans="1:13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13">
        <v>250</v>
      </c>
      <c r="K144" s="13"/>
      <c r="L144" s="13"/>
      <c r="M144" s="16">
        <f t="shared" si="30"/>
        <v>250</v>
      </c>
    </row>
    <row r="145" spans="1:13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6">
        <f t="shared" si="30"/>
        <v>0</v>
      </c>
    </row>
    <row r="146" spans="1:13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12">
        <f>J147+J148+J149+J150</f>
        <v>250</v>
      </c>
      <c r="K146" s="13"/>
      <c r="L146" s="13"/>
      <c r="M146" s="6">
        <f>SUM(E146:L146)</f>
        <v>776.3</v>
      </c>
    </row>
    <row r="147" spans="1:13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13"/>
      <c r="K147" s="13"/>
      <c r="L147" s="13"/>
      <c r="M147" s="16">
        <f>SUM(E147:L147)</f>
        <v>0</v>
      </c>
    </row>
    <row r="148" spans="1:13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13"/>
      <c r="K148" s="13"/>
      <c r="L148" s="13"/>
      <c r="M148" s="16">
        <f>SUM(E148:L148)</f>
        <v>500</v>
      </c>
    </row>
    <row r="149" spans="1:13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13">
        <v>250</v>
      </c>
      <c r="K149" s="13"/>
      <c r="L149" s="13"/>
      <c r="M149" s="16">
        <f>SUM(E149:L149)</f>
        <v>276.3</v>
      </c>
    </row>
    <row r="150" spans="1:13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13"/>
      <c r="K150" s="13"/>
      <c r="L150" s="13"/>
      <c r="M150" s="16">
        <f>SUM(E150:L150)</f>
        <v>0</v>
      </c>
    </row>
    <row r="151" ht="12.75">
      <c r="A151" t="s">
        <v>74</v>
      </c>
    </row>
    <row r="153" ht="12.75">
      <c r="A153" t="s">
        <v>81</v>
      </c>
    </row>
  </sheetData>
  <sheetProtection/>
  <mergeCells count="90">
    <mergeCell ref="A141:A145"/>
    <mergeCell ref="B141:B145"/>
    <mergeCell ref="C141:C145"/>
    <mergeCell ref="A146:A150"/>
    <mergeCell ref="B146:B150"/>
    <mergeCell ref="C146:C150"/>
    <mergeCell ref="A131:A135"/>
    <mergeCell ref="B131:B135"/>
    <mergeCell ref="C131:C135"/>
    <mergeCell ref="A136:A140"/>
    <mergeCell ref="B136:B140"/>
    <mergeCell ref="C136:C140"/>
    <mergeCell ref="A121:A125"/>
    <mergeCell ref="B121:B125"/>
    <mergeCell ref="C121:C125"/>
    <mergeCell ref="A126:A130"/>
    <mergeCell ref="B126:B130"/>
    <mergeCell ref="C126:C130"/>
    <mergeCell ref="A110:A114"/>
    <mergeCell ref="B110:B114"/>
    <mergeCell ref="C110:C114"/>
    <mergeCell ref="A116:A120"/>
    <mergeCell ref="B116:B120"/>
    <mergeCell ref="C116:C120"/>
    <mergeCell ref="A100:A104"/>
    <mergeCell ref="B100:B104"/>
    <mergeCell ref="C100:C104"/>
    <mergeCell ref="A105:A109"/>
    <mergeCell ref="B105:B109"/>
    <mergeCell ref="C105:C109"/>
    <mergeCell ref="A89:A93"/>
    <mergeCell ref="B89:B93"/>
    <mergeCell ref="C89:C93"/>
    <mergeCell ref="A95:A99"/>
    <mergeCell ref="B95:B99"/>
    <mergeCell ref="C95:C99"/>
    <mergeCell ref="A79:A83"/>
    <mergeCell ref="B79:B83"/>
    <mergeCell ref="C79:C83"/>
    <mergeCell ref="A84:A88"/>
    <mergeCell ref="B84:B88"/>
    <mergeCell ref="C84:C88"/>
    <mergeCell ref="A68:A72"/>
    <mergeCell ref="B68:B72"/>
    <mergeCell ref="C68:C72"/>
    <mergeCell ref="A74:A78"/>
    <mergeCell ref="B74:B78"/>
    <mergeCell ref="C74:C78"/>
    <mergeCell ref="A58:A62"/>
    <mergeCell ref="B58:B62"/>
    <mergeCell ref="C58:C62"/>
    <mergeCell ref="A63:A67"/>
    <mergeCell ref="B63:B67"/>
    <mergeCell ref="C63:C67"/>
    <mergeCell ref="A47:A51"/>
    <mergeCell ref="B47:B51"/>
    <mergeCell ref="C47:C51"/>
    <mergeCell ref="A53:A57"/>
    <mergeCell ref="B53:B57"/>
    <mergeCell ref="C53:C57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M19:M21"/>
    <mergeCell ref="A22:A26"/>
    <mergeCell ref="B22:B26"/>
    <mergeCell ref="C22:C26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M18"/>
    <mergeCell ref="E19:E21"/>
    <mergeCell ref="F19:F21"/>
    <mergeCell ref="G19:G21"/>
    <mergeCell ref="H19:H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M153"/>
  <sheetViews>
    <sheetView zoomScalePageLayoutView="0" workbookViewId="0" topLeftCell="A10">
      <pane xSplit="3" ySplit="12" topLeftCell="F30" activePane="bottomRight" state="frozen"/>
      <selection pane="topLeft" activeCell="A10" sqref="A10"/>
      <selection pane="topRight" activeCell="D10" sqref="D10"/>
      <selection pane="bottomLeft" activeCell="A22" sqref="A22"/>
      <selection pane="bottomRight" activeCell="I30" sqref="I30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12">
        <f t="shared" si="0"/>
        <v>156967.96999999997</v>
      </c>
      <c r="K22" s="12">
        <f t="shared" si="0"/>
        <v>140858.37</v>
      </c>
      <c r="L22" s="12">
        <f t="shared" si="0"/>
        <v>136156.02000000002</v>
      </c>
      <c r="M22" s="6">
        <f aca="true" t="shared" si="1" ref="M22:M51">SUM(E22:L22)</f>
        <v>1231711.87</v>
      </c>
    </row>
    <row r="23" spans="1:13" ht="25.5">
      <c r="A23" s="50"/>
      <c r="B23" s="50"/>
      <c r="C23" s="50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6">
        <f t="shared" si="1"/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13">
        <f>J29+J60++J81+J86+J91+J97+J102+J107+J112+J118+J123+J128+J133</f>
        <v>109938.46999999999</v>
      </c>
      <c r="K24" s="13">
        <f>K29+K60++K81+K86+K91+K97+K102+K107+K112+K118+K123+K128+K133</f>
        <v>103351.57</v>
      </c>
      <c r="L24" s="13">
        <f>L29+L60++L81+L86+L91+L97+L102+L107+L112+L118+L123+L128+L133</f>
        <v>99595.37000000001</v>
      </c>
      <c r="M24" s="16">
        <f t="shared" si="1"/>
        <v>879200.08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13">
        <f>J30++J61+J82+J87+J92+J98+J103+J108+J113+J119+J124+J134+J129+J144</f>
        <v>47029.5</v>
      </c>
      <c r="K25" s="13">
        <f>K30++K61+K82+K87+K92+K98+K103+K108+K113+K119+K124+K134+K129</f>
        <v>37506.8</v>
      </c>
      <c r="L25" s="13">
        <f>L30++L61+L82+L87+L92+L98+L103+L108+L113+L119+L124+L134+L129</f>
        <v>36560.65</v>
      </c>
      <c r="M25" s="16">
        <f t="shared" si="1"/>
        <v>349134.31</v>
      </c>
    </row>
    <row r="26" spans="1:13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6">
        <f t="shared" si="1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12">
        <f t="shared" si="4"/>
        <v>132686.8</v>
      </c>
      <c r="K27" s="12">
        <f t="shared" si="4"/>
        <v>120066.5</v>
      </c>
      <c r="L27" s="12">
        <f t="shared" si="4"/>
        <v>118651.35</v>
      </c>
      <c r="M27" s="6">
        <f t="shared" si="1"/>
        <v>1067105.62</v>
      </c>
    </row>
    <row r="28" spans="1:13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6">
        <f t="shared" si="1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13">
        <f t="shared" si="5"/>
        <v>88112.59999999999</v>
      </c>
      <c r="K29" s="13">
        <f t="shared" si="5"/>
        <v>84767.90000000001</v>
      </c>
      <c r="L29" s="13">
        <f t="shared" si="5"/>
        <v>84297.90000000001</v>
      </c>
      <c r="M29" s="16">
        <f t="shared" si="1"/>
        <v>732134.9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13">
        <f t="shared" si="5"/>
        <v>44574.2</v>
      </c>
      <c r="K30" s="13">
        <f t="shared" si="5"/>
        <v>35298.6</v>
      </c>
      <c r="L30" s="13">
        <f t="shared" si="5"/>
        <v>34353.45</v>
      </c>
      <c r="M30" s="16">
        <f t="shared" si="1"/>
        <v>332893.04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6">
        <f t="shared" si="1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12">
        <f t="shared" si="6"/>
        <v>33253.8</v>
      </c>
      <c r="K32" s="12">
        <f t="shared" si="6"/>
        <v>29379.5</v>
      </c>
      <c r="L32" s="12">
        <f t="shared" si="6"/>
        <v>28892.4</v>
      </c>
      <c r="M32" s="6">
        <f t="shared" si="1"/>
        <v>238394.63999999998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1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4">
        <v>16790.1</v>
      </c>
      <c r="J34" s="14">
        <v>15481.2</v>
      </c>
      <c r="K34" s="14">
        <v>19693.4</v>
      </c>
      <c r="L34" s="14">
        <v>19489.4</v>
      </c>
      <c r="M34" s="16">
        <f t="shared" si="1"/>
        <v>123415.79999999999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4">
        <v>15208.1</v>
      </c>
      <c r="J35" s="24">
        <v>17772.6</v>
      </c>
      <c r="K35" s="24">
        <v>9686.1</v>
      </c>
      <c r="L35" s="24">
        <v>9403</v>
      </c>
      <c r="M35" s="16">
        <f t="shared" si="1"/>
        <v>113984.16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1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12">
        <f t="shared" si="7"/>
        <v>88274.79999999999</v>
      </c>
      <c r="K37" s="12">
        <f t="shared" si="7"/>
        <v>80578.9</v>
      </c>
      <c r="L37" s="12">
        <f t="shared" si="7"/>
        <v>79643.5</v>
      </c>
      <c r="M37" s="6">
        <f t="shared" si="1"/>
        <v>756625.0299999999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1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4">
        <v>65154.7</v>
      </c>
      <c r="J39" s="24">
        <v>68531.7</v>
      </c>
      <c r="K39" s="24">
        <v>61748.7</v>
      </c>
      <c r="L39" s="24">
        <v>61482.7</v>
      </c>
      <c r="M39" s="16">
        <f t="shared" si="1"/>
        <v>589029.4999999999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4">
        <v>20470.7</v>
      </c>
      <c r="J40" s="24">
        <v>19743.1</v>
      </c>
      <c r="K40" s="24">
        <v>18830.2</v>
      </c>
      <c r="L40" s="24">
        <v>18160.8</v>
      </c>
      <c r="M40" s="16">
        <f t="shared" si="1"/>
        <v>167595.53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1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12">
        <f t="shared" si="8"/>
        <v>4045.5</v>
      </c>
      <c r="K42" s="12">
        <f t="shared" si="8"/>
        <v>3824.7999999999997</v>
      </c>
      <c r="L42" s="12">
        <f t="shared" si="8"/>
        <v>3824.75</v>
      </c>
      <c r="M42" s="6">
        <f t="shared" si="1"/>
        <v>27522.55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1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4">
        <v>1674.7</v>
      </c>
      <c r="J44" s="14">
        <v>1875.9</v>
      </c>
      <c r="K44" s="14">
        <v>1665.6</v>
      </c>
      <c r="L44" s="14">
        <v>1665.6</v>
      </c>
      <c r="M44" s="16">
        <f t="shared" si="1"/>
        <v>9287.6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4">
        <v>2282.1</v>
      </c>
      <c r="J45" s="14">
        <v>2169.6</v>
      </c>
      <c r="K45" s="14">
        <v>2159.2</v>
      </c>
      <c r="L45" s="14">
        <v>2159.15</v>
      </c>
      <c r="M45" s="16">
        <f t="shared" si="1"/>
        <v>18234.95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1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3370.2</v>
      </c>
      <c r="J47" s="12">
        <f t="shared" si="9"/>
        <v>3648.6000000000004</v>
      </c>
      <c r="K47" s="12">
        <f t="shared" si="9"/>
        <v>3409.9</v>
      </c>
      <c r="L47" s="12">
        <f t="shared" si="9"/>
        <v>3417.3</v>
      </c>
      <c r="M47" s="6">
        <f t="shared" si="1"/>
        <v>24350.000000000004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1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4">
        <v>1480.9</v>
      </c>
      <c r="J49" s="14">
        <v>1480.2</v>
      </c>
      <c r="K49" s="14">
        <v>1215</v>
      </c>
      <c r="L49" s="14">
        <v>1215</v>
      </c>
      <c r="M49" s="16">
        <f t="shared" si="1"/>
        <v>7534.5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4">
        <v>1889.3</v>
      </c>
      <c r="J50" s="14">
        <v>2168.4</v>
      </c>
      <c r="K50" s="14">
        <v>2194.9</v>
      </c>
      <c r="L50" s="14">
        <v>2202.3</v>
      </c>
      <c r="M50" s="16">
        <f t="shared" si="1"/>
        <v>16815.5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1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3464.1</v>
      </c>
      <c r="K53" s="12">
        <f t="shared" si="10"/>
        <v>2873.3999999999996</v>
      </c>
      <c r="L53" s="12">
        <f t="shared" si="10"/>
        <v>2873.3999999999996</v>
      </c>
      <c r="M53" s="6">
        <f aca="true" t="shared" si="11" ref="M53:M72">SUM(E53:L53)</f>
        <v>20213.4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11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4">
        <v>610.5</v>
      </c>
      <c r="J55" s="14">
        <v>743.6</v>
      </c>
      <c r="K55" s="14">
        <v>445.2</v>
      </c>
      <c r="L55" s="14">
        <v>445.2</v>
      </c>
      <c r="M55" s="16">
        <f t="shared" si="11"/>
        <v>2867.4999999999995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4">
        <v>1823.9</v>
      </c>
      <c r="J56" s="14">
        <v>2720.5</v>
      </c>
      <c r="K56" s="14">
        <v>2428.2</v>
      </c>
      <c r="L56" s="14">
        <v>2428.2</v>
      </c>
      <c r="M56" s="16">
        <f t="shared" si="11"/>
        <v>16262.900000000001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11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11074.3</v>
      </c>
      <c r="J58" s="12">
        <f t="shared" si="12"/>
        <v>14670.5</v>
      </c>
      <c r="K58" s="12">
        <f t="shared" si="12"/>
        <v>11125.3</v>
      </c>
      <c r="L58" s="12">
        <f t="shared" si="12"/>
        <v>7580.1</v>
      </c>
      <c r="M58" s="6">
        <f t="shared" si="11"/>
        <v>83897.40000000001</v>
      </c>
    </row>
    <row r="59" spans="1:13" ht="25.5">
      <c r="A59" s="56"/>
      <c r="B59" s="52"/>
      <c r="C59" s="52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6">
        <f t="shared" si="11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4" ref="E60:G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aca="true" t="shared" si="15" ref="I60:L61">I65+I70+I76</f>
        <v>11074.3</v>
      </c>
      <c r="J60" s="13">
        <f t="shared" si="15"/>
        <v>14670.5</v>
      </c>
      <c r="K60" s="13">
        <f t="shared" si="15"/>
        <v>11125.3</v>
      </c>
      <c r="L60" s="13">
        <f t="shared" si="15"/>
        <v>7580.1</v>
      </c>
      <c r="M60" s="16">
        <f t="shared" si="11"/>
        <v>83897.40000000001</v>
      </c>
    </row>
    <row r="61" spans="1:13" ht="25.5">
      <c r="A61" s="56"/>
      <c r="B61" s="52"/>
      <c r="C61" s="52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>H66+H71+H77</f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6">
        <f t="shared" si="11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6" ref="E62:L62">E67+E72+E78+E83+E88</f>
        <v>0</v>
      </c>
      <c r="F62" s="1">
        <f t="shared" si="16"/>
        <v>0</v>
      </c>
      <c r="G62" s="1">
        <f t="shared" si="16"/>
        <v>0</v>
      </c>
      <c r="H62" s="13">
        <f t="shared" si="16"/>
        <v>0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6">
        <f t="shared" si="11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7" ref="E63:L63">E64+E65+E66+E67</f>
        <v>3067</v>
      </c>
      <c r="F63" s="6">
        <f t="shared" si="17"/>
        <v>3551.3</v>
      </c>
      <c r="G63" s="6">
        <f t="shared" si="17"/>
        <v>3250</v>
      </c>
      <c r="H63" s="12">
        <f t="shared" si="17"/>
        <v>3776.8</v>
      </c>
      <c r="I63" s="12">
        <f t="shared" si="17"/>
        <v>3445</v>
      </c>
      <c r="J63" s="12">
        <f t="shared" si="17"/>
        <v>3452</v>
      </c>
      <c r="K63" s="12">
        <f t="shared" si="17"/>
        <v>3452</v>
      </c>
      <c r="L63" s="12">
        <f t="shared" si="17"/>
        <v>3452</v>
      </c>
      <c r="M63" s="6">
        <f t="shared" si="11"/>
        <v>27446.1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11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4">
        <v>3445</v>
      </c>
      <c r="J65" s="14">
        <v>3452</v>
      </c>
      <c r="K65" s="14">
        <v>3452</v>
      </c>
      <c r="L65" s="14">
        <v>3452</v>
      </c>
      <c r="M65" s="16">
        <f t="shared" si="11"/>
        <v>27446.1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11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11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8" ref="E68:L68">E69+E70+E71+E72</f>
        <v>1163</v>
      </c>
      <c r="F68" s="6">
        <f t="shared" si="18"/>
        <v>1379.6</v>
      </c>
      <c r="G68" s="6">
        <f t="shared" si="18"/>
        <v>1556</v>
      </c>
      <c r="H68" s="12">
        <f t="shared" si="18"/>
        <v>1840</v>
      </c>
      <c r="I68" s="12">
        <f t="shared" si="18"/>
        <v>1957</v>
      </c>
      <c r="J68" s="12">
        <f t="shared" si="18"/>
        <v>2001</v>
      </c>
      <c r="K68" s="12">
        <f t="shared" si="18"/>
        <v>2001</v>
      </c>
      <c r="L68" s="12">
        <f t="shared" si="18"/>
        <v>2001</v>
      </c>
      <c r="M68" s="6">
        <f t="shared" si="11"/>
        <v>13898.6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11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4">
        <v>1957</v>
      </c>
      <c r="J70" s="14">
        <v>2001</v>
      </c>
      <c r="K70" s="14">
        <v>2001</v>
      </c>
      <c r="L70" s="14">
        <v>2001</v>
      </c>
      <c r="M70" s="16">
        <f t="shared" si="11"/>
        <v>13898.6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11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9" ref="E74:L74">E75+E76+E77+E78</f>
        <v>3374.8</v>
      </c>
      <c r="F74" s="6">
        <f t="shared" si="19"/>
        <v>6480.2</v>
      </c>
      <c r="G74" s="6">
        <f t="shared" si="19"/>
        <v>6545.2</v>
      </c>
      <c r="H74" s="12">
        <f t="shared" si="19"/>
        <v>3463.3</v>
      </c>
      <c r="I74" s="12">
        <f t="shared" si="19"/>
        <v>5672.3</v>
      </c>
      <c r="J74" s="12">
        <f t="shared" si="19"/>
        <v>9217.5</v>
      </c>
      <c r="K74" s="12">
        <f t="shared" si="19"/>
        <v>5672.3</v>
      </c>
      <c r="L74" s="12">
        <f t="shared" si="19"/>
        <v>2127.1</v>
      </c>
      <c r="M74" s="6">
        <f aca="true" t="shared" si="20" ref="M74:M93">SUM(E74:L74)</f>
        <v>42552.700000000004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20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4">
        <v>9217.5</v>
      </c>
      <c r="K76" s="14">
        <v>5672.3</v>
      </c>
      <c r="L76" s="14">
        <v>2127.1</v>
      </c>
      <c r="M76" s="16">
        <f t="shared" si="20"/>
        <v>42552.700000000004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20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20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L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1244.7</v>
      </c>
      <c r="K79" s="12">
        <f t="shared" si="21"/>
        <v>1244.7</v>
      </c>
      <c r="L79" s="12">
        <f t="shared" si="21"/>
        <v>1244.7</v>
      </c>
      <c r="M79" s="6">
        <f t="shared" si="20"/>
        <v>10145.5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20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20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4">
        <v>1319.9</v>
      </c>
      <c r="J82" s="14">
        <v>1244.7</v>
      </c>
      <c r="K82" s="14">
        <v>1244.7</v>
      </c>
      <c r="L82" s="14">
        <v>1244.7</v>
      </c>
      <c r="M82" s="16">
        <f t="shared" si="20"/>
        <v>8436.5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20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L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12">
        <f t="shared" si="22"/>
        <v>938.8</v>
      </c>
      <c r="K84" s="12">
        <f t="shared" si="22"/>
        <v>938.8</v>
      </c>
      <c r="L84" s="12">
        <f t="shared" si="22"/>
        <v>938.8</v>
      </c>
      <c r="M84" s="6">
        <f t="shared" si="20"/>
        <v>6216.3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20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4">
        <v>100.8</v>
      </c>
      <c r="J86" s="14">
        <v>71</v>
      </c>
      <c r="K86" s="14">
        <v>71</v>
      </c>
      <c r="L86" s="14">
        <v>71</v>
      </c>
      <c r="M86" s="16">
        <f t="shared" si="20"/>
        <v>339.3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4">
        <v>695.5</v>
      </c>
      <c r="J87" s="14">
        <v>867.8</v>
      </c>
      <c r="K87" s="14">
        <v>867.8</v>
      </c>
      <c r="L87" s="14">
        <v>867.8</v>
      </c>
      <c r="M87" s="16">
        <f t="shared" si="20"/>
        <v>5877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20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L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12">
        <f t="shared" si="23"/>
        <v>525</v>
      </c>
      <c r="K89" s="12">
        <f t="shared" si="23"/>
        <v>525</v>
      </c>
      <c r="L89" s="12">
        <f t="shared" si="23"/>
        <v>525</v>
      </c>
      <c r="M89" s="6">
        <f t="shared" si="20"/>
        <v>3699.8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20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4">
        <v>460</v>
      </c>
      <c r="J91" s="14">
        <v>525</v>
      </c>
      <c r="K91" s="14">
        <v>525</v>
      </c>
      <c r="L91" s="14">
        <v>525</v>
      </c>
      <c r="M91" s="16">
        <f t="shared" si="20"/>
        <v>3699.8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20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L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439.27</v>
      </c>
      <c r="K95" s="12">
        <f t="shared" si="24"/>
        <v>442.17</v>
      </c>
      <c r="L95" s="12">
        <f t="shared" si="24"/>
        <v>441.17</v>
      </c>
      <c r="M95" s="6">
        <f aca="true" t="shared" si="25" ref="M95:M114">SUM(E95:L95)</f>
        <v>5304.55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5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24">
        <v>386.37</v>
      </c>
      <c r="K97" s="24">
        <v>386.37</v>
      </c>
      <c r="L97" s="24">
        <v>386.37</v>
      </c>
      <c r="M97" s="16">
        <f t="shared" si="25"/>
        <v>4171.08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24">
        <v>52.9</v>
      </c>
      <c r="K98" s="24">
        <v>55.8</v>
      </c>
      <c r="L98" s="24">
        <v>54.8</v>
      </c>
      <c r="M98" s="16">
        <f t="shared" si="25"/>
        <v>1133.47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5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6" ref="E100:L100">E101+E102+E103+E104</f>
        <v>60</v>
      </c>
      <c r="F100" s="6">
        <f t="shared" si="26"/>
        <v>20</v>
      </c>
      <c r="G100" s="6">
        <f t="shared" si="26"/>
        <v>43.3</v>
      </c>
      <c r="H100" s="12">
        <f t="shared" si="26"/>
        <v>18.9</v>
      </c>
      <c r="I100" s="12">
        <f t="shared" si="26"/>
        <v>20</v>
      </c>
      <c r="J100" s="12">
        <f t="shared" si="26"/>
        <v>20</v>
      </c>
      <c r="K100" s="12">
        <f t="shared" si="26"/>
        <v>20</v>
      </c>
      <c r="L100" s="12">
        <f t="shared" si="26"/>
        <v>20</v>
      </c>
      <c r="M100" s="6">
        <f t="shared" si="25"/>
        <v>222.2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5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5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5"/>
        <v>222.2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5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7" ref="E105:L105">E106+E107+E108+E109</f>
        <v>27</v>
      </c>
      <c r="F105" s="6">
        <f t="shared" si="27"/>
        <v>19.9</v>
      </c>
      <c r="G105" s="6">
        <f t="shared" si="27"/>
        <v>19.5</v>
      </c>
      <c r="H105" s="12">
        <f t="shared" si="27"/>
        <v>19.9</v>
      </c>
      <c r="I105" s="12">
        <f t="shared" si="27"/>
        <v>19.9</v>
      </c>
      <c r="J105" s="12">
        <f t="shared" si="27"/>
        <v>19.9</v>
      </c>
      <c r="K105" s="12">
        <f t="shared" si="27"/>
        <v>19.9</v>
      </c>
      <c r="L105" s="12">
        <f t="shared" si="27"/>
        <v>19.9</v>
      </c>
      <c r="M105" s="6">
        <f t="shared" si="25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5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5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5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5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6">
        <f t="shared" si="25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5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5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5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5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6">
        <f aca="true" t="shared" si="30" ref="M116:M145">SUM(E116:L116)</f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30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30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30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30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1" ref="E121:L121">E122+E123+E124+E125</f>
        <v>6404.5</v>
      </c>
      <c r="F121" s="6">
        <f t="shared" si="31"/>
        <v>6285.5</v>
      </c>
      <c r="G121" s="6">
        <f t="shared" si="31"/>
        <v>6572</v>
      </c>
      <c r="H121" s="12">
        <f t="shared" si="31"/>
        <v>7085</v>
      </c>
      <c r="I121" s="12">
        <f t="shared" si="31"/>
        <v>5851</v>
      </c>
      <c r="J121" s="12">
        <f t="shared" si="31"/>
        <v>6173</v>
      </c>
      <c r="K121" s="12">
        <f t="shared" si="31"/>
        <v>6476</v>
      </c>
      <c r="L121" s="12">
        <f t="shared" si="31"/>
        <v>6735</v>
      </c>
      <c r="M121" s="6">
        <f t="shared" si="30"/>
        <v>51582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30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4">
        <v>5851</v>
      </c>
      <c r="J123" s="14">
        <v>6173</v>
      </c>
      <c r="K123" s="14">
        <v>6476</v>
      </c>
      <c r="L123" s="14">
        <v>6735</v>
      </c>
      <c r="M123" s="16">
        <f t="shared" si="30"/>
        <v>51582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30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30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2" ref="E126:L126">E127+E128+E129+E130</f>
        <v>0</v>
      </c>
      <c r="F126" s="6">
        <f t="shared" si="32"/>
        <v>467.2</v>
      </c>
      <c r="G126" s="6">
        <f t="shared" si="32"/>
        <v>0</v>
      </c>
      <c r="H126" s="12">
        <f t="shared" si="32"/>
        <v>0</v>
      </c>
      <c r="I126" s="12">
        <f t="shared" si="32"/>
        <v>0</v>
      </c>
      <c r="J126" s="12">
        <f t="shared" si="32"/>
        <v>0</v>
      </c>
      <c r="K126" s="12">
        <f t="shared" si="32"/>
        <v>0</v>
      </c>
      <c r="L126" s="12">
        <f t="shared" si="32"/>
        <v>0</v>
      </c>
      <c r="M126" s="6">
        <f t="shared" si="30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30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30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30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30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3" ref="E131:L131">E132+E133+E134+E135</f>
        <v>0</v>
      </c>
      <c r="F131" s="6">
        <f t="shared" si="33"/>
        <v>0</v>
      </c>
      <c r="G131" s="6">
        <f t="shared" si="33"/>
        <v>901.1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6">
        <f t="shared" si="30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30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30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30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30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30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30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30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30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30"/>
        <v>0</v>
      </c>
    </row>
    <row r="141" spans="1:13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13">
        <f>J142+J143+J144+J145</f>
        <v>250</v>
      </c>
      <c r="K141" s="13"/>
      <c r="L141" s="13"/>
      <c r="M141" s="6">
        <f t="shared" si="30"/>
        <v>250</v>
      </c>
    </row>
    <row r="142" spans="1:13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6">
        <f t="shared" si="30"/>
        <v>0</v>
      </c>
    </row>
    <row r="143" spans="1:13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13"/>
      <c r="K143" s="13"/>
      <c r="L143" s="13"/>
      <c r="M143" s="16">
        <f t="shared" si="30"/>
        <v>0</v>
      </c>
    </row>
    <row r="144" spans="1:13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13">
        <v>250</v>
      </c>
      <c r="K144" s="13"/>
      <c r="L144" s="13"/>
      <c r="M144" s="16">
        <f t="shared" si="30"/>
        <v>250</v>
      </c>
    </row>
    <row r="145" spans="1:13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6">
        <f t="shared" si="30"/>
        <v>0</v>
      </c>
    </row>
    <row r="146" spans="1:13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13">
        <f>J147+J148+J149+J150</f>
        <v>250</v>
      </c>
      <c r="K146" s="13"/>
      <c r="L146" s="13"/>
      <c r="M146" s="6">
        <f>SUM(E146:L146)</f>
        <v>776.3</v>
      </c>
    </row>
    <row r="147" spans="1:13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13"/>
      <c r="K147" s="13"/>
      <c r="L147" s="13"/>
      <c r="M147" s="16">
        <f>SUM(E147:L147)</f>
        <v>0</v>
      </c>
    </row>
    <row r="148" spans="1:13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13"/>
      <c r="K148" s="13"/>
      <c r="L148" s="13"/>
      <c r="M148" s="16">
        <f>SUM(E148:L148)</f>
        <v>500</v>
      </c>
    </row>
    <row r="149" spans="1:13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13">
        <v>250</v>
      </c>
      <c r="K149" s="13"/>
      <c r="L149" s="13"/>
      <c r="M149" s="16">
        <f>SUM(E149:L149)</f>
        <v>276.3</v>
      </c>
    </row>
    <row r="150" spans="1:13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13"/>
      <c r="K150" s="13"/>
      <c r="L150" s="13"/>
      <c r="M150" s="16">
        <f>SUM(E150:L150)</f>
        <v>0</v>
      </c>
    </row>
    <row r="151" ht="12.75">
      <c r="A151" t="s">
        <v>74</v>
      </c>
    </row>
    <row r="153" ht="12.75">
      <c r="A153" t="s">
        <v>80</v>
      </c>
    </row>
  </sheetData>
  <sheetProtection/>
  <mergeCells count="90">
    <mergeCell ref="A146:A150"/>
    <mergeCell ref="B146:B150"/>
    <mergeCell ref="C146:C150"/>
    <mergeCell ref="A141:A145"/>
    <mergeCell ref="B141:B145"/>
    <mergeCell ref="C141:C145"/>
    <mergeCell ref="A74:A78"/>
    <mergeCell ref="A63:A67"/>
    <mergeCell ref="B63:B67"/>
    <mergeCell ref="A136:A140"/>
    <mergeCell ref="B136:B140"/>
    <mergeCell ref="A68:A72"/>
    <mergeCell ref="B68:B72"/>
    <mergeCell ref="B131:B135"/>
    <mergeCell ref="B79:B83"/>
    <mergeCell ref="A84:A88"/>
    <mergeCell ref="A79:A83"/>
    <mergeCell ref="A89:A93"/>
    <mergeCell ref="B89:B93"/>
    <mergeCell ref="C89:C93"/>
    <mergeCell ref="C79:C83"/>
    <mergeCell ref="B84:B88"/>
    <mergeCell ref="C84:C88"/>
    <mergeCell ref="C63:C67"/>
    <mergeCell ref="C136:C140"/>
    <mergeCell ref="B74:B78"/>
    <mergeCell ref="C74:C78"/>
    <mergeCell ref="B100:B104"/>
    <mergeCell ref="C100:C104"/>
    <mergeCell ref="C68:C72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E16:M18"/>
    <mergeCell ref="E19:E21"/>
    <mergeCell ref="F19:F21"/>
    <mergeCell ref="G19:G21"/>
    <mergeCell ref="H19:H21"/>
    <mergeCell ref="I19:I21"/>
    <mergeCell ref="J19:J21"/>
    <mergeCell ref="K19:K21"/>
    <mergeCell ref="M19:M21"/>
    <mergeCell ref="L19:L21"/>
    <mergeCell ref="A16:A21"/>
    <mergeCell ref="B16:B21"/>
    <mergeCell ref="C16:C21"/>
    <mergeCell ref="D16:D21"/>
    <mergeCell ref="C22:C26"/>
    <mergeCell ref="B22:B26"/>
    <mergeCell ref="A22:A26"/>
    <mergeCell ref="A110:A114"/>
    <mergeCell ref="B110:B114"/>
    <mergeCell ref="C110:C114"/>
    <mergeCell ref="A95:A99"/>
    <mergeCell ref="B95:B99"/>
    <mergeCell ref="C95:C99"/>
    <mergeCell ref="A100:A104"/>
    <mergeCell ref="C131:C135"/>
    <mergeCell ref="A126:A130"/>
    <mergeCell ref="B126:B130"/>
    <mergeCell ref="C126:C130"/>
    <mergeCell ref="A131:A135"/>
    <mergeCell ref="C10:J12"/>
    <mergeCell ref="A121:A125"/>
    <mergeCell ref="B121:B125"/>
    <mergeCell ref="C121:C125"/>
    <mergeCell ref="A116:A120"/>
    <mergeCell ref="B116:B120"/>
    <mergeCell ref="C116:C120"/>
    <mergeCell ref="A105:A109"/>
    <mergeCell ref="B105:B109"/>
    <mergeCell ref="C105:C109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M153"/>
  <sheetViews>
    <sheetView zoomScalePageLayoutView="0" workbookViewId="0" topLeftCell="A10">
      <pane xSplit="3" ySplit="12" topLeftCell="F22" activePane="bottomRight" state="frozen"/>
      <selection pane="topLeft" activeCell="A10" sqref="A10"/>
      <selection pane="topRight" activeCell="D10" sqref="D10"/>
      <selection pane="bottomLeft" activeCell="A22" sqref="A22"/>
      <selection pane="bottomRight" activeCell="M23" sqref="M23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 t="shared" si="0"/>
        <v>145419.41</v>
      </c>
      <c r="J22" s="12">
        <f>J23+J24+J25+J26</f>
        <v>134858.32</v>
      </c>
      <c r="K22" s="12">
        <f t="shared" si="0"/>
        <v>127844.12000000002</v>
      </c>
      <c r="L22" s="12">
        <f t="shared" si="0"/>
        <v>127844.12000000002</v>
      </c>
      <c r="M22" s="6">
        <f>SUM(E22:L22)</f>
        <v>1185497.8700000003</v>
      </c>
    </row>
    <row r="23" spans="1:13" ht="25.5">
      <c r="A23" s="50"/>
      <c r="B23" s="50"/>
      <c r="C23" s="50"/>
      <c r="D23" s="2" t="s">
        <v>9</v>
      </c>
      <c r="E23" s="1">
        <f aca="true" t="shared" si="1" ref="E23:L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6">
        <f aca="true" t="shared" si="2" ref="M23:M51">SUM(E23:L23)</f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</f>
        <v>102198.63</v>
      </c>
      <c r="J24" s="13">
        <f>J29+J60++J81+J86+J91+J97+J102+J107+J112+J118+J123+J128+J133</f>
        <v>99095.32</v>
      </c>
      <c r="K24" s="13">
        <f>K29+K60++K81+K86+K91+K97+K102+K107+K112+K118+K123+K128+K133</f>
        <v>95050.82000000002</v>
      </c>
      <c r="L24" s="13">
        <f>L29+L60++L81+L86+L91+L97+L102+L107+L112+L118+L123+L128+L133</f>
        <v>95050.82000000002</v>
      </c>
      <c r="M24" s="16">
        <f t="shared" si="2"/>
        <v>853417.1300000001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</f>
        <v>43220.78</v>
      </c>
      <c r="J25" s="13">
        <f>J30++J61+J82+J87+J92+J98+J103+J108+J113+J119+J124+J134+J129+J144</f>
        <v>35763.00000000001</v>
      </c>
      <c r="K25" s="13">
        <f>K30++K61+K82+K87+K92+K98+K103+K108+K113+K119+K124+K134+K129</f>
        <v>32793.30000000001</v>
      </c>
      <c r="L25" s="13">
        <f>L30++L61+L82+L87+L92+L98+L103+L108+L113+L119+L124+L134+L129</f>
        <v>32793.30000000001</v>
      </c>
      <c r="M25" s="16">
        <f t="shared" si="2"/>
        <v>328703.25999999995</v>
      </c>
    </row>
    <row r="26" spans="1:13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6">
        <f t="shared" si="2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124858.09999999999</v>
      </c>
      <c r="J27" s="12">
        <f t="shared" si="4"/>
        <v>111802.40000000001</v>
      </c>
      <c r="K27" s="12">
        <f t="shared" si="4"/>
        <v>110595.00000000001</v>
      </c>
      <c r="L27" s="12">
        <f t="shared" si="4"/>
        <v>110595.00000000001</v>
      </c>
      <c r="M27" s="6">
        <f t="shared" si="2"/>
        <v>1026166.47</v>
      </c>
    </row>
    <row r="28" spans="1:13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6">
        <f t="shared" si="2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 t="shared" si="5"/>
        <v>83859.4</v>
      </c>
      <c r="J29" s="13">
        <f t="shared" si="5"/>
        <v>78567.6</v>
      </c>
      <c r="K29" s="13">
        <f t="shared" si="5"/>
        <v>79933.40000000001</v>
      </c>
      <c r="L29" s="13">
        <f t="shared" si="5"/>
        <v>79933.40000000001</v>
      </c>
      <c r="M29" s="16">
        <f t="shared" si="2"/>
        <v>711539.4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40998.7</v>
      </c>
      <c r="J30" s="13">
        <f t="shared" si="5"/>
        <v>33234.8</v>
      </c>
      <c r="K30" s="13">
        <f t="shared" si="5"/>
        <v>30661.600000000002</v>
      </c>
      <c r="L30" s="13">
        <f t="shared" si="5"/>
        <v>30661.600000000002</v>
      </c>
      <c r="M30" s="16">
        <f t="shared" si="2"/>
        <v>312549.3899999999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6">
        <f t="shared" si="2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31122</v>
      </c>
      <c r="J32" s="12">
        <f t="shared" si="6"/>
        <v>25479.300000000003</v>
      </c>
      <c r="K32" s="12">
        <f t="shared" si="6"/>
        <v>25890.5</v>
      </c>
      <c r="L32" s="12">
        <f t="shared" si="6"/>
        <v>25890.5</v>
      </c>
      <c r="M32" s="6">
        <f t="shared" si="2"/>
        <v>223253.03999999998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2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15693.7</v>
      </c>
      <c r="J34" s="13">
        <v>13550.6</v>
      </c>
      <c r="K34" s="13">
        <v>14111.3</v>
      </c>
      <c r="L34" s="13">
        <v>14111.3</v>
      </c>
      <c r="M34" s="16">
        <f t="shared" si="2"/>
        <v>109428.6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4">
        <v>15428.3</v>
      </c>
      <c r="J35" s="13">
        <v>11928.7</v>
      </c>
      <c r="K35" s="13">
        <v>11779.2</v>
      </c>
      <c r="L35" s="13">
        <v>11779.2</v>
      </c>
      <c r="M35" s="16">
        <f t="shared" si="2"/>
        <v>112829.76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2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83741.2</v>
      </c>
      <c r="J37" s="12">
        <f t="shared" si="7"/>
        <v>77197.4</v>
      </c>
      <c r="K37" s="12">
        <f t="shared" si="7"/>
        <v>75531.40000000001</v>
      </c>
      <c r="L37" s="12">
        <f t="shared" si="7"/>
        <v>75531.40000000001</v>
      </c>
      <c r="M37" s="6">
        <f t="shared" si="2"/>
        <v>734503.8300000001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2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64719.7</v>
      </c>
      <c r="J39" s="13">
        <v>62854.4</v>
      </c>
      <c r="K39" s="13">
        <v>63241.8</v>
      </c>
      <c r="L39" s="13">
        <v>63241.8</v>
      </c>
      <c r="M39" s="16">
        <f t="shared" si="2"/>
        <v>586169.4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4">
        <v>19021.5</v>
      </c>
      <c r="J40" s="13">
        <v>14343</v>
      </c>
      <c r="K40" s="13">
        <v>12289.6</v>
      </c>
      <c r="L40" s="13">
        <v>12289.6</v>
      </c>
      <c r="M40" s="16">
        <f t="shared" si="2"/>
        <v>148334.43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2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4167.3</v>
      </c>
      <c r="J42" s="12">
        <f t="shared" si="8"/>
        <v>3754.2</v>
      </c>
      <c r="K42" s="12">
        <f t="shared" si="8"/>
        <v>3787.3</v>
      </c>
      <c r="L42" s="12">
        <f t="shared" si="8"/>
        <v>3787.3</v>
      </c>
      <c r="M42" s="6">
        <f t="shared" si="2"/>
        <v>27366.8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2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1585.3</v>
      </c>
      <c r="J44" s="13">
        <v>1089.7</v>
      </c>
      <c r="K44" s="13">
        <v>1286.8</v>
      </c>
      <c r="L44" s="13">
        <v>1286.8</v>
      </c>
      <c r="M44" s="16">
        <f t="shared" si="2"/>
        <v>7654.400000000001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2582</v>
      </c>
      <c r="J45" s="13">
        <v>2664.5</v>
      </c>
      <c r="K45" s="13">
        <v>2500.5</v>
      </c>
      <c r="L45" s="13">
        <v>2500.5</v>
      </c>
      <c r="M45" s="16">
        <f t="shared" si="2"/>
        <v>19712.4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2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3393.2</v>
      </c>
      <c r="J47" s="12">
        <f t="shared" si="9"/>
        <v>3125.5</v>
      </c>
      <c r="K47" s="12">
        <f t="shared" si="9"/>
        <v>3130.8</v>
      </c>
      <c r="L47" s="12">
        <f t="shared" si="9"/>
        <v>3130.8</v>
      </c>
      <c r="M47" s="6">
        <f t="shared" si="2"/>
        <v>23284.3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2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1372.5</v>
      </c>
      <c r="J49" s="13">
        <v>785.1</v>
      </c>
      <c r="K49" s="13">
        <v>1005.7</v>
      </c>
      <c r="L49" s="13">
        <v>1005.7</v>
      </c>
      <c r="M49" s="16">
        <f t="shared" si="2"/>
        <v>6312.4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2020.7</v>
      </c>
      <c r="J50" s="13">
        <v>2340.4</v>
      </c>
      <c r="K50" s="13">
        <v>2125.1</v>
      </c>
      <c r="L50" s="13">
        <v>2125.1</v>
      </c>
      <c r="M50" s="16">
        <f t="shared" si="2"/>
        <v>16971.9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2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2246</v>
      </c>
      <c r="K53" s="12">
        <f t="shared" si="10"/>
        <v>2255</v>
      </c>
      <c r="L53" s="12">
        <f t="shared" si="10"/>
        <v>2255</v>
      </c>
      <c r="M53" s="6">
        <f aca="true" t="shared" si="11" ref="M53:M72">SUM(E53:L53)</f>
        <v>17758.5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11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488.2</v>
      </c>
      <c r="J55" s="13">
        <v>287.8</v>
      </c>
      <c r="K55" s="13">
        <v>287.8</v>
      </c>
      <c r="L55" s="13">
        <v>287.8</v>
      </c>
      <c r="M55" s="16">
        <f t="shared" si="11"/>
        <v>1974.6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1946.2</v>
      </c>
      <c r="J56" s="13">
        <v>1958.2</v>
      </c>
      <c r="K56" s="13">
        <v>1967.2</v>
      </c>
      <c r="L56" s="13">
        <v>1967.2</v>
      </c>
      <c r="M56" s="16">
        <f t="shared" si="11"/>
        <v>14700.900000000003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11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11437.3</v>
      </c>
      <c r="J58" s="12">
        <f t="shared" si="12"/>
        <v>13564.4</v>
      </c>
      <c r="K58" s="12">
        <f t="shared" si="12"/>
        <v>7892.1</v>
      </c>
      <c r="L58" s="12">
        <f t="shared" si="12"/>
        <v>7892.1</v>
      </c>
      <c r="M58" s="6">
        <f t="shared" si="11"/>
        <v>80233.1</v>
      </c>
    </row>
    <row r="59" spans="1:13" ht="25.5">
      <c r="A59" s="56"/>
      <c r="B59" s="52"/>
      <c r="C59" s="52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6">
        <f t="shared" si="11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4" ref="E60:G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aca="true" t="shared" si="15" ref="I60:L61">I65+I70+I76</f>
        <v>11437.3</v>
      </c>
      <c r="J60" s="13">
        <f t="shared" si="15"/>
        <v>13564.4</v>
      </c>
      <c r="K60" s="13">
        <f t="shared" si="15"/>
        <v>7892.1</v>
      </c>
      <c r="L60" s="13">
        <f t="shared" si="15"/>
        <v>7892.1</v>
      </c>
      <c r="M60" s="16">
        <f t="shared" si="11"/>
        <v>80233.1</v>
      </c>
    </row>
    <row r="61" spans="1:13" ht="25.5">
      <c r="A61" s="56"/>
      <c r="B61" s="52"/>
      <c r="C61" s="52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>H66+H71+H77</f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6">
        <f t="shared" si="11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6" ref="E62:L62">E67+E72+E78+E83+E88</f>
        <v>0</v>
      </c>
      <c r="F62" s="1">
        <f t="shared" si="16"/>
        <v>0</v>
      </c>
      <c r="G62" s="1">
        <f t="shared" si="16"/>
        <v>0</v>
      </c>
      <c r="H62" s="13">
        <f t="shared" si="16"/>
        <v>0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6">
        <f t="shared" si="11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7" ref="E63:L63">E64+E65+E66+E67</f>
        <v>3067</v>
      </c>
      <c r="F63" s="6">
        <f t="shared" si="17"/>
        <v>3551.3</v>
      </c>
      <c r="G63" s="6">
        <f t="shared" si="17"/>
        <v>3250</v>
      </c>
      <c r="H63" s="12">
        <f t="shared" si="17"/>
        <v>3776.8</v>
      </c>
      <c r="I63" s="12">
        <f t="shared" si="17"/>
        <v>3741</v>
      </c>
      <c r="J63" s="12">
        <f t="shared" si="17"/>
        <v>3765</v>
      </c>
      <c r="K63" s="12">
        <f t="shared" si="17"/>
        <v>3765</v>
      </c>
      <c r="L63" s="12">
        <f t="shared" si="17"/>
        <v>3765</v>
      </c>
      <c r="M63" s="6">
        <f t="shared" si="11"/>
        <v>28681.1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11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3741</v>
      </c>
      <c r="J65" s="13">
        <v>3765</v>
      </c>
      <c r="K65" s="13">
        <v>3765</v>
      </c>
      <c r="L65" s="13">
        <v>3765</v>
      </c>
      <c r="M65" s="16">
        <f t="shared" si="11"/>
        <v>28681.1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11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11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8" ref="E68:L68">E69+E70+E71+E72</f>
        <v>1163</v>
      </c>
      <c r="F68" s="6">
        <f t="shared" si="18"/>
        <v>1379.6</v>
      </c>
      <c r="G68" s="6">
        <f t="shared" si="18"/>
        <v>1556</v>
      </c>
      <c r="H68" s="12">
        <f t="shared" si="18"/>
        <v>1840</v>
      </c>
      <c r="I68" s="12">
        <f t="shared" si="18"/>
        <v>2024</v>
      </c>
      <c r="J68" s="12">
        <f t="shared" si="18"/>
        <v>2000</v>
      </c>
      <c r="K68" s="12">
        <f t="shared" si="18"/>
        <v>2000</v>
      </c>
      <c r="L68" s="12">
        <f t="shared" si="18"/>
        <v>2000</v>
      </c>
      <c r="M68" s="6">
        <f t="shared" si="11"/>
        <v>13962.6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11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2024</v>
      </c>
      <c r="J70" s="13">
        <v>2000</v>
      </c>
      <c r="K70" s="13">
        <v>2000</v>
      </c>
      <c r="L70" s="13">
        <v>2000</v>
      </c>
      <c r="M70" s="16">
        <f t="shared" si="11"/>
        <v>13962.6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11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9" ref="E74:L74">E75+E76+E77+E78</f>
        <v>3374.8</v>
      </c>
      <c r="F74" s="6">
        <f t="shared" si="19"/>
        <v>6480.2</v>
      </c>
      <c r="G74" s="6">
        <f t="shared" si="19"/>
        <v>6545.2</v>
      </c>
      <c r="H74" s="12">
        <f t="shared" si="19"/>
        <v>3463.3</v>
      </c>
      <c r="I74" s="12">
        <f t="shared" si="19"/>
        <v>5672.3</v>
      </c>
      <c r="J74" s="12">
        <f t="shared" si="19"/>
        <v>7799.4</v>
      </c>
      <c r="K74" s="12">
        <f t="shared" si="19"/>
        <v>2127.1</v>
      </c>
      <c r="L74" s="12">
        <f t="shared" si="19"/>
        <v>2127.1</v>
      </c>
      <c r="M74" s="6">
        <f aca="true" t="shared" si="20" ref="M74:M93">SUM(E74:L74)</f>
        <v>37589.399999999994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20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7799.4</v>
      </c>
      <c r="K76" s="13">
        <v>2127.1</v>
      </c>
      <c r="L76" s="13">
        <v>2127.1</v>
      </c>
      <c r="M76" s="16">
        <f t="shared" si="20"/>
        <v>37589.399999999994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20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20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L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1307.4</v>
      </c>
      <c r="K79" s="12">
        <f t="shared" si="21"/>
        <v>1307.4</v>
      </c>
      <c r="L79" s="12">
        <f t="shared" si="21"/>
        <v>1307.4</v>
      </c>
      <c r="M79" s="6">
        <f t="shared" si="20"/>
        <v>10333.599999999999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20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20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4">
        <v>1319.9</v>
      </c>
      <c r="J82" s="13">
        <v>1307.4</v>
      </c>
      <c r="K82" s="13">
        <v>1307.4</v>
      </c>
      <c r="L82" s="13">
        <v>1307.4</v>
      </c>
      <c r="M82" s="16">
        <f t="shared" si="20"/>
        <v>8624.599999999999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20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L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814.3</v>
      </c>
      <c r="J84" s="12">
        <f t="shared" si="22"/>
        <v>759.5</v>
      </c>
      <c r="K84" s="12">
        <f t="shared" si="22"/>
        <v>759.5</v>
      </c>
      <c r="L84" s="12">
        <f t="shared" si="22"/>
        <v>759.5</v>
      </c>
      <c r="M84" s="6">
        <f t="shared" si="20"/>
        <v>5696.4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20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46</v>
      </c>
      <c r="K86" s="13">
        <v>46</v>
      </c>
      <c r="L86" s="13">
        <v>46</v>
      </c>
      <c r="M86" s="16">
        <f t="shared" si="20"/>
        <v>264.3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713.5</v>
      </c>
      <c r="J87" s="13">
        <v>713.5</v>
      </c>
      <c r="K87" s="13">
        <v>713.5</v>
      </c>
      <c r="L87" s="13">
        <v>713.5</v>
      </c>
      <c r="M87" s="16">
        <f t="shared" si="20"/>
        <v>5432.1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20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L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516</v>
      </c>
      <c r="J89" s="12">
        <f t="shared" si="23"/>
        <v>504</v>
      </c>
      <c r="K89" s="12">
        <f t="shared" si="23"/>
        <v>504</v>
      </c>
      <c r="L89" s="12">
        <f t="shared" si="23"/>
        <v>504</v>
      </c>
      <c r="M89" s="6">
        <f t="shared" si="20"/>
        <v>3692.8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20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516</v>
      </c>
      <c r="J91" s="13">
        <v>504</v>
      </c>
      <c r="K91" s="13">
        <v>504</v>
      </c>
      <c r="L91" s="13">
        <v>504</v>
      </c>
      <c r="M91" s="16">
        <f t="shared" si="20"/>
        <v>3692.8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20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L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530.72</v>
      </c>
      <c r="K95" s="12">
        <f t="shared" si="24"/>
        <v>534.22</v>
      </c>
      <c r="L95" s="12">
        <f t="shared" si="24"/>
        <v>534.22</v>
      </c>
      <c r="M95" s="6">
        <f aca="true" t="shared" si="25" ref="M95:M114">SUM(E95:L95)</f>
        <v>5581.1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5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463.32</v>
      </c>
      <c r="K97" s="13">
        <v>463.32</v>
      </c>
      <c r="L97" s="13">
        <v>463.32</v>
      </c>
      <c r="M97" s="16">
        <f t="shared" si="25"/>
        <v>4401.93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13">
        <v>67.4</v>
      </c>
      <c r="K98" s="13">
        <v>70.9</v>
      </c>
      <c r="L98" s="13">
        <v>70.9</v>
      </c>
      <c r="M98" s="16">
        <f t="shared" si="25"/>
        <v>1179.1700000000003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5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6" ref="E100:L100">E101+E102+E103+E104</f>
        <v>60</v>
      </c>
      <c r="F100" s="6">
        <f t="shared" si="26"/>
        <v>20</v>
      </c>
      <c r="G100" s="6">
        <f t="shared" si="26"/>
        <v>43.3</v>
      </c>
      <c r="H100" s="12">
        <f t="shared" si="26"/>
        <v>18.9</v>
      </c>
      <c r="I100" s="12">
        <f t="shared" si="26"/>
        <v>20</v>
      </c>
      <c r="J100" s="12">
        <f t="shared" si="26"/>
        <v>20</v>
      </c>
      <c r="K100" s="12">
        <f t="shared" si="26"/>
        <v>20</v>
      </c>
      <c r="L100" s="12">
        <f t="shared" si="26"/>
        <v>20</v>
      </c>
      <c r="M100" s="6">
        <f t="shared" si="25"/>
        <v>222.2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5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5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5"/>
        <v>222.2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5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7" ref="E105:L105">E106+E107+E108+E109</f>
        <v>27</v>
      </c>
      <c r="F105" s="6">
        <f t="shared" si="27"/>
        <v>19.9</v>
      </c>
      <c r="G105" s="6">
        <f t="shared" si="27"/>
        <v>19.5</v>
      </c>
      <c r="H105" s="12">
        <f t="shared" si="27"/>
        <v>19.9</v>
      </c>
      <c r="I105" s="12">
        <f t="shared" si="27"/>
        <v>19.9</v>
      </c>
      <c r="J105" s="12">
        <f t="shared" si="27"/>
        <v>19.9</v>
      </c>
      <c r="K105" s="12">
        <f t="shared" si="27"/>
        <v>19.9</v>
      </c>
      <c r="L105" s="12">
        <f t="shared" si="27"/>
        <v>19.9</v>
      </c>
      <c r="M105" s="6">
        <f t="shared" si="25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5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5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5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5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6">
        <f t="shared" si="25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5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5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5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5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6">
        <f aca="true" t="shared" si="30" ref="M116:M140">SUM(E116:L116)</f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30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30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30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30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1" ref="E121:L121">E122+E123+E124+E125</f>
        <v>6404.5</v>
      </c>
      <c r="F121" s="6">
        <f t="shared" si="31"/>
        <v>6285.5</v>
      </c>
      <c r="G121" s="6">
        <f t="shared" si="31"/>
        <v>6572</v>
      </c>
      <c r="H121" s="12">
        <f t="shared" si="31"/>
        <v>7085</v>
      </c>
      <c r="I121" s="12">
        <f t="shared" si="31"/>
        <v>5689</v>
      </c>
      <c r="J121" s="12">
        <f t="shared" si="31"/>
        <v>5950</v>
      </c>
      <c r="K121" s="12">
        <f t="shared" si="31"/>
        <v>6212</v>
      </c>
      <c r="L121" s="12">
        <f t="shared" si="31"/>
        <v>6212</v>
      </c>
      <c r="M121" s="6">
        <f t="shared" si="30"/>
        <v>50410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30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5689</v>
      </c>
      <c r="J123" s="13">
        <v>5950</v>
      </c>
      <c r="K123" s="13">
        <v>6212</v>
      </c>
      <c r="L123" s="13">
        <v>6212</v>
      </c>
      <c r="M123" s="16">
        <f t="shared" si="30"/>
        <v>50410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30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30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2" ref="E126:L126">E127+E128+E129+E130</f>
        <v>0</v>
      </c>
      <c r="F126" s="6">
        <f t="shared" si="32"/>
        <v>467.2</v>
      </c>
      <c r="G126" s="6">
        <f t="shared" si="32"/>
        <v>0</v>
      </c>
      <c r="H126" s="12">
        <f t="shared" si="32"/>
        <v>0</v>
      </c>
      <c r="I126" s="12">
        <f t="shared" si="32"/>
        <v>0</v>
      </c>
      <c r="J126" s="12">
        <f t="shared" si="32"/>
        <v>0</v>
      </c>
      <c r="K126" s="12">
        <f t="shared" si="32"/>
        <v>0</v>
      </c>
      <c r="L126" s="12">
        <f t="shared" si="32"/>
        <v>0</v>
      </c>
      <c r="M126" s="6">
        <f t="shared" si="30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30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30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30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30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3" ref="E131:L131">E132+E133+E134+E135</f>
        <v>0</v>
      </c>
      <c r="F131" s="6">
        <f t="shared" si="33"/>
        <v>0</v>
      </c>
      <c r="G131" s="6">
        <f t="shared" si="33"/>
        <v>901.1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6">
        <f t="shared" si="30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30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30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30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30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30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30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30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30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30"/>
        <v>0</v>
      </c>
    </row>
    <row r="141" spans="1:13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13">
        <f>J142+J143+J144+J145</f>
        <v>400</v>
      </c>
      <c r="K141" s="13"/>
      <c r="L141" s="13"/>
      <c r="M141" s="6">
        <f>SUM(E141:L141)</f>
        <v>400</v>
      </c>
    </row>
    <row r="142" spans="1:13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6">
        <f>SUM(E142:L142)</f>
        <v>0</v>
      </c>
    </row>
    <row r="143" spans="1:13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13"/>
      <c r="K143" s="13"/>
      <c r="L143" s="13"/>
      <c r="M143" s="16">
        <f>SUM(E143:L143)</f>
        <v>0</v>
      </c>
    </row>
    <row r="144" spans="1:13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13">
        <v>400</v>
      </c>
      <c r="K144" s="13"/>
      <c r="L144" s="13"/>
      <c r="M144" s="16">
        <f>SUM(E144:L144)</f>
        <v>400</v>
      </c>
    </row>
    <row r="145" spans="1:13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6">
        <f>SUM(E145:L145)</f>
        <v>0</v>
      </c>
    </row>
    <row r="146" spans="1:13" ht="12.75">
      <c r="A146" s="17"/>
      <c r="B146" s="18"/>
      <c r="C146" s="19"/>
      <c r="D146" s="20"/>
      <c r="E146" s="21"/>
      <c r="F146" s="21"/>
      <c r="G146" s="21"/>
      <c r="H146" s="22"/>
      <c r="I146" s="22"/>
      <c r="J146" s="22"/>
      <c r="K146" s="22"/>
      <c r="L146" s="22"/>
      <c r="M146" s="23"/>
    </row>
    <row r="149" ht="12.75">
      <c r="A149" t="s">
        <v>67</v>
      </c>
    </row>
    <row r="151" ht="12.75">
      <c r="A151" t="s">
        <v>74</v>
      </c>
    </row>
    <row r="153" ht="12.75">
      <c r="A153" t="s">
        <v>75</v>
      </c>
    </row>
  </sheetData>
  <sheetProtection/>
  <mergeCells count="87">
    <mergeCell ref="C10:J12"/>
    <mergeCell ref="A121:A125"/>
    <mergeCell ref="B121:B125"/>
    <mergeCell ref="C121:C125"/>
    <mergeCell ref="A116:A120"/>
    <mergeCell ref="B116:B120"/>
    <mergeCell ref="C116:C120"/>
    <mergeCell ref="A105:A109"/>
    <mergeCell ref="B105:B109"/>
    <mergeCell ref="C105:C109"/>
    <mergeCell ref="A131:A135"/>
    <mergeCell ref="B131:B135"/>
    <mergeCell ref="C131:C135"/>
    <mergeCell ref="A126:A130"/>
    <mergeCell ref="B126:B130"/>
    <mergeCell ref="C126:C130"/>
    <mergeCell ref="A110:A114"/>
    <mergeCell ref="B110:B114"/>
    <mergeCell ref="C110:C114"/>
    <mergeCell ref="A95:A99"/>
    <mergeCell ref="B95:B99"/>
    <mergeCell ref="C95:C99"/>
    <mergeCell ref="A100:A104"/>
    <mergeCell ref="B100:B104"/>
    <mergeCell ref="C100:C104"/>
    <mergeCell ref="A89:A93"/>
    <mergeCell ref="B89:B93"/>
    <mergeCell ref="C89:C93"/>
    <mergeCell ref="C22:C26"/>
    <mergeCell ref="B22:B26"/>
    <mergeCell ref="A22:A26"/>
    <mergeCell ref="A27:A31"/>
    <mergeCell ref="B27:B31"/>
    <mergeCell ref="C27:C31"/>
    <mergeCell ref="A32:A36"/>
    <mergeCell ref="A16:A21"/>
    <mergeCell ref="B16:B21"/>
    <mergeCell ref="C16:C21"/>
    <mergeCell ref="D16:D21"/>
    <mergeCell ref="E16:M18"/>
    <mergeCell ref="E19:E21"/>
    <mergeCell ref="F19:F21"/>
    <mergeCell ref="G19:G21"/>
    <mergeCell ref="H19:H21"/>
    <mergeCell ref="I19:I21"/>
    <mergeCell ref="J19:J21"/>
    <mergeCell ref="K19:K21"/>
    <mergeCell ref="M19:M21"/>
    <mergeCell ref="L19:L21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141:A145"/>
    <mergeCell ref="B141:B145"/>
    <mergeCell ref="C141:C145"/>
    <mergeCell ref="A136:A140"/>
    <mergeCell ref="B136:B140"/>
    <mergeCell ref="C136:C140"/>
    <mergeCell ref="C84:C88"/>
    <mergeCell ref="A84:A88"/>
    <mergeCell ref="B84:B88"/>
    <mergeCell ref="A74:A78"/>
    <mergeCell ref="A79:A83"/>
    <mergeCell ref="B79:B83"/>
    <mergeCell ref="C79:C83"/>
    <mergeCell ref="B74:B78"/>
    <mergeCell ref="C74:C7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M145"/>
  <sheetViews>
    <sheetView zoomScalePageLayoutView="0" workbookViewId="0" topLeftCell="C1">
      <selection activeCell="M23" sqref="M23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 t="shared" si="0"/>
        <v>145419.41</v>
      </c>
      <c r="J22" s="12">
        <f t="shared" si="0"/>
        <v>134458.32</v>
      </c>
      <c r="K22" s="12">
        <f t="shared" si="0"/>
        <v>127844.12000000002</v>
      </c>
      <c r="L22" s="12">
        <f t="shared" si="0"/>
        <v>127844.12000000002</v>
      </c>
      <c r="M22" s="6">
        <f>SUM(E22:L22)</f>
        <v>1185097.8700000003</v>
      </c>
    </row>
    <row r="23" spans="1:13" ht="25.5">
      <c r="A23" s="50"/>
      <c r="B23" s="50"/>
      <c r="C23" s="50"/>
      <c r="D23" s="2" t="s">
        <v>9</v>
      </c>
      <c r="E23" s="1">
        <f aca="true" t="shared" si="1" ref="E23:L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6">
        <f aca="true" t="shared" si="2" ref="M23:M51">SUM(E23:L23)</f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</f>
        <v>102198.63</v>
      </c>
      <c r="J24" s="13">
        <f>J29+J60++J81+J86+J91+J97+J102+J107+J112+J118+J123+J128+J133</f>
        <v>99095.32</v>
      </c>
      <c r="K24" s="13">
        <f>K29+K60++K81+K86+K91+K97+K102+K107+K112+K118+K123+K128+K133</f>
        <v>95050.82000000002</v>
      </c>
      <c r="L24" s="13">
        <f>L29+L60++L81+L86+L91+L97+L102+L107+L112+L118+L123+L128+L133</f>
        <v>95050.82000000002</v>
      </c>
      <c r="M24" s="16">
        <f t="shared" si="2"/>
        <v>853417.1300000001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</f>
        <v>43220.78</v>
      </c>
      <c r="J25" s="13">
        <f>J30++J61+J82+J87+J92+J98+J103+J108+J113+J119+J124+J134+J129</f>
        <v>35363.00000000001</v>
      </c>
      <c r="K25" s="13">
        <f>K30++K61+K82+K87+K92+K98+K103+K108+K113+K119+K124+K134+K129</f>
        <v>32793.30000000001</v>
      </c>
      <c r="L25" s="13">
        <f>L30++L61+L82+L87+L92+L98+L103+L108+L113+L119+L124+L134+L129</f>
        <v>32793.30000000001</v>
      </c>
      <c r="M25" s="16">
        <f t="shared" si="2"/>
        <v>328303.25999999995</v>
      </c>
    </row>
    <row r="26" spans="1:13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6">
        <f t="shared" si="2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124870.59999999999</v>
      </c>
      <c r="J27" s="12">
        <f t="shared" si="4"/>
        <v>111802.40000000001</v>
      </c>
      <c r="K27" s="12">
        <f t="shared" si="4"/>
        <v>110595.00000000001</v>
      </c>
      <c r="L27" s="12">
        <f t="shared" si="4"/>
        <v>110595.00000000001</v>
      </c>
      <c r="M27" s="6">
        <f t="shared" si="2"/>
        <v>1026178.97</v>
      </c>
    </row>
    <row r="28" spans="1:13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6">
        <f t="shared" si="2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 t="shared" si="5"/>
        <v>83859.4</v>
      </c>
      <c r="J29" s="13">
        <f t="shared" si="5"/>
        <v>78567.6</v>
      </c>
      <c r="K29" s="13">
        <f t="shared" si="5"/>
        <v>79933.40000000001</v>
      </c>
      <c r="L29" s="13">
        <f t="shared" si="5"/>
        <v>79933.40000000001</v>
      </c>
      <c r="M29" s="16">
        <f t="shared" si="2"/>
        <v>711539.4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41011.2</v>
      </c>
      <c r="J30" s="13">
        <f t="shared" si="5"/>
        <v>33234.8</v>
      </c>
      <c r="K30" s="13">
        <f t="shared" si="5"/>
        <v>30661.600000000002</v>
      </c>
      <c r="L30" s="13">
        <f t="shared" si="5"/>
        <v>30661.600000000002</v>
      </c>
      <c r="M30" s="16">
        <f t="shared" si="2"/>
        <v>312561.8899999999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6">
        <f t="shared" si="2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31112.1</v>
      </c>
      <c r="J32" s="12">
        <f t="shared" si="6"/>
        <v>25479.300000000003</v>
      </c>
      <c r="K32" s="12">
        <f t="shared" si="6"/>
        <v>25890.5</v>
      </c>
      <c r="L32" s="12">
        <f t="shared" si="6"/>
        <v>25890.5</v>
      </c>
      <c r="M32" s="6">
        <f t="shared" si="2"/>
        <v>223243.14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2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4">
        <v>15693.7</v>
      </c>
      <c r="J34" s="13">
        <v>13550.6</v>
      </c>
      <c r="K34" s="13">
        <v>14111.3</v>
      </c>
      <c r="L34" s="13">
        <v>14111.3</v>
      </c>
      <c r="M34" s="16">
        <f t="shared" si="2"/>
        <v>109428.6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4">
        <v>15418.4</v>
      </c>
      <c r="J35" s="13">
        <v>11928.7</v>
      </c>
      <c r="K35" s="13">
        <v>11779.2</v>
      </c>
      <c r="L35" s="13">
        <v>11779.2</v>
      </c>
      <c r="M35" s="16">
        <f t="shared" si="2"/>
        <v>112819.86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2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83763.6</v>
      </c>
      <c r="J37" s="12">
        <f t="shared" si="7"/>
        <v>77197.4</v>
      </c>
      <c r="K37" s="12">
        <f t="shared" si="7"/>
        <v>75531.40000000001</v>
      </c>
      <c r="L37" s="12">
        <f t="shared" si="7"/>
        <v>75531.40000000001</v>
      </c>
      <c r="M37" s="6">
        <f t="shared" si="2"/>
        <v>734526.2300000001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2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4">
        <v>64719.7</v>
      </c>
      <c r="J39" s="13">
        <v>62854.4</v>
      </c>
      <c r="K39" s="13">
        <v>63241.8</v>
      </c>
      <c r="L39" s="13">
        <v>63241.8</v>
      </c>
      <c r="M39" s="16">
        <f t="shared" si="2"/>
        <v>586169.4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4">
        <v>19043.9</v>
      </c>
      <c r="J40" s="13">
        <v>14343</v>
      </c>
      <c r="K40" s="13">
        <v>12289.6</v>
      </c>
      <c r="L40" s="13">
        <v>12289.6</v>
      </c>
      <c r="M40" s="16">
        <f t="shared" si="2"/>
        <v>148356.83000000002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2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4167.3</v>
      </c>
      <c r="J42" s="12">
        <f t="shared" si="8"/>
        <v>3754.2</v>
      </c>
      <c r="K42" s="12">
        <f t="shared" si="8"/>
        <v>3787.3</v>
      </c>
      <c r="L42" s="12">
        <f t="shared" si="8"/>
        <v>3787.3</v>
      </c>
      <c r="M42" s="6">
        <f t="shared" si="2"/>
        <v>27366.8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2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4">
        <v>1585.3</v>
      </c>
      <c r="J44" s="13">
        <v>1089.7</v>
      </c>
      <c r="K44" s="13">
        <v>1286.8</v>
      </c>
      <c r="L44" s="13">
        <v>1286.8</v>
      </c>
      <c r="M44" s="16">
        <f t="shared" si="2"/>
        <v>7654.400000000001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2582</v>
      </c>
      <c r="J45" s="13">
        <v>2664.5</v>
      </c>
      <c r="K45" s="13">
        <v>2500.5</v>
      </c>
      <c r="L45" s="13">
        <v>2500.5</v>
      </c>
      <c r="M45" s="16">
        <f t="shared" si="2"/>
        <v>19712.4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2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3393.2</v>
      </c>
      <c r="J47" s="12">
        <f t="shared" si="9"/>
        <v>3125.5</v>
      </c>
      <c r="K47" s="12">
        <f t="shared" si="9"/>
        <v>3130.8</v>
      </c>
      <c r="L47" s="12">
        <f t="shared" si="9"/>
        <v>3130.8</v>
      </c>
      <c r="M47" s="6">
        <f t="shared" si="2"/>
        <v>23284.3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2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4">
        <v>1372.5</v>
      </c>
      <c r="J49" s="13">
        <v>785.1</v>
      </c>
      <c r="K49" s="13">
        <v>1005.7</v>
      </c>
      <c r="L49" s="13">
        <v>1005.7</v>
      </c>
      <c r="M49" s="16">
        <f t="shared" si="2"/>
        <v>6312.4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2020.7</v>
      </c>
      <c r="J50" s="13">
        <v>2340.4</v>
      </c>
      <c r="K50" s="13">
        <v>2125.1</v>
      </c>
      <c r="L50" s="13">
        <v>2125.1</v>
      </c>
      <c r="M50" s="16">
        <f t="shared" si="2"/>
        <v>16971.9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2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2246</v>
      </c>
      <c r="K53" s="12">
        <f t="shared" si="10"/>
        <v>2255</v>
      </c>
      <c r="L53" s="12">
        <f t="shared" si="10"/>
        <v>2255</v>
      </c>
      <c r="M53" s="6">
        <f aca="true" t="shared" si="11" ref="M53:M72">SUM(E53:L53)</f>
        <v>17758.5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11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4">
        <v>488.2</v>
      </c>
      <c r="J55" s="13">
        <v>287.8</v>
      </c>
      <c r="K55" s="13">
        <v>287.8</v>
      </c>
      <c r="L55" s="13">
        <v>287.8</v>
      </c>
      <c r="M55" s="16">
        <f t="shared" si="11"/>
        <v>1974.6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1946.2</v>
      </c>
      <c r="J56" s="13">
        <v>1958.2</v>
      </c>
      <c r="K56" s="13">
        <v>1967.2</v>
      </c>
      <c r="L56" s="13">
        <v>1967.2</v>
      </c>
      <c r="M56" s="16">
        <f t="shared" si="11"/>
        <v>14700.900000000003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11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11437.3</v>
      </c>
      <c r="J58" s="12">
        <f t="shared" si="12"/>
        <v>13564.4</v>
      </c>
      <c r="K58" s="12">
        <f t="shared" si="12"/>
        <v>7892.1</v>
      </c>
      <c r="L58" s="12">
        <f t="shared" si="12"/>
        <v>7892.1</v>
      </c>
      <c r="M58" s="6">
        <f t="shared" si="11"/>
        <v>80233.1</v>
      </c>
    </row>
    <row r="59" spans="1:13" ht="25.5">
      <c r="A59" s="56"/>
      <c r="B59" s="52"/>
      <c r="C59" s="52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6">
        <f t="shared" si="11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4" ref="E60:L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t="shared" si="14"/>
        <v>11437.3</v>
      </c>
      <c r="J60" s="13">
        <f t="shared" si="14"/>
        <v>13564.4</v>
      </c>
      <c r="K60" s="13">
        <f t="shared" si="14"/>
        <v>7892.1</v>
      </c>
      <c r="L60" s="13">
        <f t="shared" si="14"/>
        <v>7892.1</v>
      </c>
      <c r="M60" s="16">
        <f t="shared" si="11"/>
        <v>80233.1</v>
      </c>
    </row>
    <row r="61" spans="1:13" ht="25.5">
      <c r="A61" s="56"/>
      <c r="B61" s="52"/>
      <c r="C61" s="52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 t="shared" si="14"/>
        <v>0</v>
      </c>
      <c r="I61" s="13">
        <f t="shared" si="14"/>
        <v>0</v>
      </c>
      <c r="J61" s="13">
        <f t="shared" si="14"/>
        <v>0</v>
      </c>
      <c r="K61" s="13">
        <f t="shared" si="14"/>
        <v>0</v>
      </c>
      <c r="L61" s="13">
        <f t="shared" si="14"/>
        <v>0</v>
      </c>
      <c r="M61" s="16">
        <f t="shared" si="11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5" ref="E62:L62">E67+E72+E78+E83+E88</f>
        <v>0</v>
      </c>
      <c r="F62" s="1">
        <f t="shared" si="15"/>
        <v>0</v>
      </c>
      <c r="G62" s="1">
        <f t="shared" si="15"/>
        <v>0</v>
      </c>
      <c r="H62" s="13">
        <f t="shared" si="15"/>
        <v>0</v>
      </c>
      <c r="I62" s="13">
        <f t="shared" si="15"/>
        <v>0</v>
      </c>
      <c r="J62" s="13">
        <f t="shared" si="15"/>
        <v>0</v>
      </c>
      <c r="K62" s="13">
        <f t="shared" si="15"/>
        <v>0</v>
      </c>
      <c r="L62" s="13">
        <f t="shared" si="15"/>
        <v>0</v>
      </c>
      <c r="M62" s="16">
        <f t="shared" si="11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6" ref="E63:L63">E64+E65+E66+E67</f>
        <v>3067</v>
      </c>
      <c r="F63" s="6">
        <f t="shared" si="16"/>
        <v>3551.3</v>
      </c>
      <c r="G63" s="6">
        <f t="shared" si="16"/>
        <v>3250</v>
      </c>
      <c r="H63" s="12">
        <f t="shared" si="16"/>
        <v>3776.8</v>
      </c>
      <c r="I63" s="12">
        <f t="shared" si="16"/>
        <v>3741</v>
      </c>
      <c r="J63" s="12">
        <f t="shared" si="16"/>
        <v>3765</v>
      </c>
      <c r="K63" s="12">
        <f t="shared" si="16"/>
        <v>3765</v>
      </c>
      <c r="L63" s="12">
        <f t="shared" si="16"/>
        <v>3765</v>
      </c>
      <c r="M63" s="6">
        <f t="shared" si="11"/>
        <v>28681.1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11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3741</v>
      </c>
      <c r="J65" s="13">
        <v>3765</v>
      </c>
      <c r="K65" s="13">
        <v>3765</v>
      </c>
      <c r="L65" s="13">
        <v>3765</v>
      </c>
      <c r="M65" s="16">
        <f t="shared" si="11"/>
        <v>28681.1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11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11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7" ref="E68:L68">E69+E70+E71+E72</f>
        <v>1163</v>
      </c>
      <c r="F68" s="6">
        <f t="shared" si="17"/>
        <v>1379.6</v>
      </c>
      <c r="G68" s="6">
        <f t="shared" si="17"/>
        <v>1556</v>
      </c>
      <c r="H68" s="12">
        <f t="shared" si="17"/>
        <v>1840</v>
      </c>
      <c r="I68" s="12">
        <f t="shared" si="17"/>
        <v>2024</v>
      </c>
      <c r="J68" s="12">
        <f t="shared" si="17"/>
        <v>2000</v>
      </c>
      <c r="K68" s="12">
        <f t="shared" si="17"/>
        <v>2000</v>
      </c>
      <c r="L68" s="12">
        <f t="shared" si="17"/>
        <v>2000</v>
      </c>
      <c r="M68" s="6">
        <f t="shared" si="11"/>
        <v>13962.6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11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2024</v>
      </c>
      <c r="J70" s="13">
        <v>2000</v>
      </c>
      <c r="K70" s="13">
        <v>2000</v>
      </c>
      <c r="L70" s="13">
        <v>2000</v>
      </c>
      <c r="M70" s="16">
        <f t="shared" si="11"/>
        <v>13962.6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11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8" ref="E74:L74">E75+E76+E77+E78</f>
        <v>3374.8</v>
      </c>
      <c r="F74" s="6">
        <f t="shared" si="18"/>
        <v>6480.2</v>
      </c>
      <c r="G74" s="6">
        <f t="shared" si="18"/>
        <v>6545.2</v>
      </c>
      <c r="H74" s="12">
        <f t="shared" si="18"/>
        <v>3463.3</v>
      </c>
      <c r="I74" s="12">
        <f t="shared" si="18"/>
        <v>5672.3</v>
      </c>
      <c r="J74" s="12">
        <f t="shared" si="18"/>
        <v>7799.4</v>
      </c>
      <c r="K74" s="12">
        <f t="shared" si="18"/>
        <v>2127.1</v>
      </c>
      <c r="L74" s="12">
        <f t="shared" si="18"/>
        <v>2127.1</v>
      </c>
      <c r="M74" s="6">
        <f aca="true" t="shared" si="19" ref="M74:M93">SUM(E74:L74)</f>
        <v>37589.399999999994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19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7799.4</v>
      </c>
      <c r="K76" s="13">
        <v>2127.1</v>
      </c>
      <c r="L76" s="13">
        <v>2127.1</v>
      </c>
      <c r="M76" s="16">
        <f t="shared" si="19"/>
        <v>37589.399999999994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19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19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0" ref="E79:L79">E80+E81+E82+E83</f>
        <v>1281.9</v>
      </c>
      <c r="F79" s="6">
        <f t="shared" si="20"/>
        <v>1191.4</v>
      </c>
      <c r="G79" s="6">
        <f t="shared" si="20"/>
        <v>1274.4</v>
      </c>
      <c r="H79" s="12">
        <f t="shared" si="20"/>
        <v>1343.8</v>
      </c>
      <c r="I79" s="12">
        <f t="shared" si="20"/>
        <v>1307.4</v>
      </c>
      <c r="J79" s="12">
        <f t="shared" si="20"/>
        <v>1307.4</v>
      </c>
      <c r="K79" s="12">
        <f t="shared" si="20"/>
        <v>1307.4</v>
      </c>
      <c r="L79" s="12">
        <f t="shared" si="20"/>
        <v>1307.4</v>
      </c>
      <c r="M79" s="6">
        <f t="shared" si="19"/>
        <v>10321.099999999999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19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19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1307.4</v>
      </c>
      <c r="J82" s="13">
        <v>1307.4</v>
      </c>
      <c r="K82" s="13">
        <v>1307.4</v>
      </c>
      <c r="L82" s="13">
        <v>1307.4</v>
      </c>
      <c r="M82" s="16">
        <f t="shared" si="19"/>
        <v>8612.099999999999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19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1" ref="E84:L84">E85+E86+E87+E88</f>
        <v>642</v>
      </c>
      <c r="F84" s="6">
        <f t="shared" si="21"/>
        <v>550.1</v>
      </c>
      <c r="G84" s="6">
        <f t="shared" si="21"/>
        <v>685</v>
      </c>
      <c r="H84" s="12">
        <f t="shared" si="21"/>
        <v>726.5</v>
      </c>
      <c r="I84" s="12">
        <f t="shared" si="21"/>
        <v>814.3</v>
      </c>
      <c r="J84" s="12">
        <f t="shared" si="21"/>
        <v>759.5</v>
      </c>
      <c r="K84" s="12">
        <f t="shared" si="21"/>
        <v>759.5</v>
      </c>
      <c r="L84" s="12">
        <f t="shared" si="21"/>
        <v>759.5</v>
      </c>
      <c r="M84" s="6">
        <f t="shared" si="19"/>
        <v>5696.4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19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46</v>
      </c>
      <c r="K86" s="13">
        <v>46</v>
      </c>
      <c r="L86" s="13">
        <v>46</v>
      </c>
      <c r="M86" s="16">
        <f t="shared" si="19"/>
        <v>264.3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713.5</v>
      </c>
      <c r="J87" s="13">
        <v>713.5</v>
      </c>
      <c r="K87" s="13">
        <v>713.5</v>
      </c>
      <c r="L87" s="13">
        <v>713.5</v>
      </c>
      <c r="M87" s="16">
        <f t="shared" si="19"/>
        <v>5432.1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19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2" ref="E89:L89">E90+E91+E92+E93</f>
        <v>394.3</v>
      </c>
      <c r="F89" s="6">
        <f t="shared" si="22"/>
        <v>421.7</v>
      </c>
      <c r="G89" s="6">
        <f t="shared" si="22"/>
        <v>440.2</v>
      </c>
      <c r="H89" s="12">
        <f t="shared" si="22"/>
        <v>408.6</v>
      </c>
      <c r="I89" s="12">
        <f t="shared" si="22"/>
        <v>516</v>
      </c>
      <c r="J89" s="12">
        <f t="shared" si="22"/>
        <v>504</v>
      </c>
      <c r="K89" s="12">
        <f t="shared" si="22"/>
        <v>504</v>
      </c>
      <c r="L89" s="12">
        <f t="shared" si="22"/>
        <v>504</v>
      </c>
      <c r="M89" s="6">
        <f t="shared" si="19"/>
        <v>3692.8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19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516</v>
      </c>
      <c r="J91" s="13">
        <v>504</v>
      </c>
      <c r="K91" s="13">
        <v>504</v>
      </c>
      <c r="L91" s="13">
        <v>504</v>
      </c>
      <c r="M91" s="16">
        <f t="shared" si="19"/>
        <v>3692.8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19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19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3" ref="E95:L95">E96+E97+E98+E99</f>
        <v>1206.4</v>
      </c>
      <c r="F95" s="6">
        <f t="shared" si="23"/>
        <v>716.7</v>
      </c>
      <c r="G95" s="6">
        <f t="shared" si="23"/>
        <v>784.5300000000001</v>
      </c>
      <c r="H95" s="12">
        <f t="shared" si="23"/>
        <v>719.5</v>
      </c>
      <c r="I95" s="12">
        <f t="shared" si="23"/>
        <v>554.81</v>
      </c>
      <c r="J95" s="12">
        <f t="shared" si="23"/>
        <v>530.72</v>
      </c>
      <c r="K95" s="12">
        <f t="shared" si="23"/>
        <v>534.22</v>
      </c>
      <c r="L95" s="12">
        <f t="shared" si="23"/>
        <v>534.22</v>
      </c>
      <c r="M95" s="6">
        <f aca="true" t="shared" si="24" ref="M95:M114">SUM(E95:L95)</f>
        <v>5581.1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4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463.32</v>
      </c>
      <c r="K97" s="13">
        <v>463.32</v>
      </c>
      <c r="L97" s="13">
        <v>463.32</v>
      </c>
      <c r="M97" s="16">
        <f t="shared" si="24"/>
        <v>4401.93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4">
        <v>139.28</v>
      </c>
      <c r="J98" s="13">
        <v>67.4</v>
      </c>
      <c r="K98" s="13">
        <v>70.9</v>
      </c>
      <c r="L98" s="13">
        <v>70.9</v>
      </c>
      <c r="M98" s="16">
        <f t="shared" si="24"/>
        <v>1179.1700000000003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4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5" ref="E100:L100">E101+E102+E103+E104</f>
        <v>60</v>
      </c>
      <c r="F100" s="6">
        <f t="shared" si="25"/>
        <v>20</v>
      </c>
      <c r="G100" s="6">
        <f t="shared" si="25"/>
        <v>43.3</v>
      </c>
      <c r="H100" s="12">
        <f t="shared" si="25"/>
        <v>18.9</v>
      </c>
      <c r="I100" s="12">
        <f t="shared" si="25"/>
        <v>20</v>
      </c>
      <c r="J100" s="12">
        <f t="shared" si="25"/>
        <v>20</v>
      </c>
      <c r="K100" s="12">
        <f t="shared" si="25"/>
        <v>20</v>
      </c>
      <c r="L100" s="12">
        <f t="shared" si="25"/>
        <v>20</v>
      </c>
      <c r="M100" s="6">
        <f t="shared" si="24"/>
        <v>222.2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4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4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4"/>
        <v>222.2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4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6" ref="E105:L105">E106+E107+E108+E109</f>
        <v>27</v>
      </c>
      <c r="F105" s="6">
        <f t="shared" si="26"/>
        <v>19.9</v>
      </c>
      <c r="G105" s="6">
        <f t="shared" si="26"/>
        <v>19.5</v>
      </c>
      <c r="H105" s="12">
        <f t="shared" si="26"/>
        <v>19.9</v>
      </c>
      <c r="I105" s="12">
        <f t="shared" si="26"/>
        <v>19.9</v>
      </c>
      <c r="J105" s="12">
        <f t="shared" si="26"/>
        <v>19.9</v>
      </c>
      <c r="K105" s="12">
        <f t="shared" si="26"/>
        <v>19.9</v>
      </c>
      <c r="L105" s="12">
        <f t="shared" si="26"/>
        <v>19.9</v>
      </c>
      <c r="M105" s="6">
        <f t="shared" si="24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4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4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4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4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7" ref="E110:L110">E111+E112+E113+E114</f>
        <v>0</v>
      </c>
      <c r="F110" s="6">
        <f t="shared" si="27"/>
        <v>0</v>
      </c>
      <c r="G110" s="6">
        <f t="shared" si="27"/>
        <v>0</v>
      </c>
      <c r="H110" s="12">
        <f t="shared" si="27"/>
        <v>0</v>
      </c>
      <c r="I110" s="12">
        <f t="shared" si="27"/>
        <v>0</v>
      </c>
      <c r="J110" s="12">
        <f t="shared" si="27"/>
        <v>0</v>
      </c>
      <c r="K110" s="12">
        <f t="shared" si="27"/>
        <v>0</v>
      </c>
      <c r="L110" s="12">
        <f t="shared" si="27"/>
        <v>0</v>
      </c>
      <c r="M110" s="6">
        <f t="shared" si="24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4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4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4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4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8" ref="E116:L116">E117+E118+E119+E120</f>
        <v>0</v>
      </c>
      <c r="F116" s="6">
        <f t="shared" si="28"/>
        <v>0</v>
      </c>
      <c r="G116" s="6">
        <f t="shared" si="28"/>
        <v>0</v>
      </c>
      <c r="H116" s="12">
        <f t="shared" si="28"/>
        <v>0</v>
      </c>
      <c r="I116" s="12">
        <f t="shared" si="28"/>
        <v>0</v>
      </c>
      <c r="J116" s="12">
        <f t="shared" si="28"/>
        <v>0</v>
      </c>
      <c r="K116" s="12">
        <f t="shared" si="28"/>
        <v>0</v>
      </c>
      <c r="L116" s="12">
        <f t="shared" si="28"/>
        <v>0</v>
      </c>
      <c r="M116" s="6">
        <f aca="true" t="shared" si="29" ref="M116:M140">SUM(E116:L116)</f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29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29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29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29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0" ref="E121:L121">E122+E123+E124+E125</f>
        <v>6404.5</v>
      </c>
      <c r="F121" s="6">
        <f t="shared" si="30"/>
        <v>6285.5</v>
      </c>
      <c r="G121" s="6">
        <f t="shared" si="30"/>
        <v>6572</v>
      </c>
      <c r="H121" s="12">
        <f t="shared" si="30"/>
        <v>7085</v>
      </c>
      <c r="I121" s="12">
        <f t="shared" si="30"/>
        <v>5689</v>
      </c>
      <c r="J121" s="12">
        <f t="shared" si="30"/>
        <v>5950</v>
      </c>
      <c r="K121" s="12">
        <f t="shared" si="30"/>
        <v>6212</v>
      </c>
      <c r="L121" s="12">
        <f t="shared" si="30"/>
        <v>6212</v>
      </c>
      <c r="M121" s="6">
        <f t="shared" si="29"/>
        <v>50410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29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5689</v>
      </c>
      <c r="J123" s="13">
        <v>5950</v>
      </c>
      <c r="K123" s="13">
        <v>6212</v>
      </c>
      <c r="L123" s="13">
        <v>6212</v>
      </c>
      <c r="M123" s="16">
        <f t="shared" si="29"/>
        <v>50410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29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29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1" ref="E126:L126">E127+E128+E129+E130</f>
        <v>0</v>
      </c>
      <c r="F126" s="6">
        <f t="shared" si="31"/>
        <v>467.2</v>
      </c>
      <c r="G126" s="6">
        <f t="shared" si="31"/>
        <v>0</v>
      </c>
      <c r="H126" s="12">
        <f t="shared" si="31"/>
        <v>0</v>
      </c>
      <c r="I126" s="12">
        <f t="shared" si="31"/>
        <v>0</v>
      </c>
      <c r="J126" s="12">
        <f t="shared" si="31"/>
        <v>0</v>
      </c>
      <c r="K126" s="12">
        <f t="shared" si="31"/>
        <v>0</v>
      </c>
      <c r="L126" s="12">
        <f t="shared" si="31"/>
        <v>0</v>
      </c>
      <c r="M126" s="6">
        <f t="shared" si="29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29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29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29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29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2" ref="E131:L131">E132+E133+E134+E135</f>
        <v>0</v>
      </c>
      <c r="F131" s="6">
        <f t="shared" si="32"/>
        <v>0</v>
      </c>
      <c r="G131" s="6">
        <f t="shared" si="32"/>
        <v>901.1</v>
      </c>
      <c r="H131" s="12">
        <f t="shared" si="32"/>
        <v>0</v>
      </c>
      <c r="I131" s="12">
        <f t="shared" si="32"/>
        <v>0</v>
      </c>
      <c r="J131" s="12">
        <f t="shared" si="32"/>
        <v>0</v>
      </c>
      <c r="K131" s="12">
        <f t="shared" si="32"/>
        <v>0</v>
      </c>
      <c r="L131" s="12">
        <f t="shared" si="32"/>
        <v>0</v>
      </c>
      <c r="M131" s="6">
        <f t="shared" si="29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29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29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29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29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29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29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29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29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29"/>
        <v>0</v>
      </c>
    </row>
    <row r="143" ht="12.75">
      <c r="A143" t="s">
        <v>67</v>
      </c>
    </row>
    <row r="145" ht="12.75">
      <c r="A145" t="s">
        <v>74</v>
      </c>
    </row>
  </sheetData>
  <sheetProtection/>
  <mergeCells count="84">
    <mergeCell ref="B79:B83"/>
    <mergeCell ref="C79:C83"/>
    <mergeCell ref="A84:A88"/>
    <mergeCell ref="A68:A72"/>
    <mergeCell ref="B68:B72"/>
    <mergeCell ref="C68:C72"/>
    <mergeCell ref="A136:A140"/>
    <mergeCell ref="B136:B140"/>
    <mergeCell ref="C136:C140"/>
    <mergeCell ref="A74:A78"/>
    <mergeCell ref="B74:B78"/>
    <mergeCell ref="C74:C78"/>
    <mergeCell ref="A79:A83"/>
    <mergeCell ref="A110:A114"/>
    <mergeCell ref="B110:B114"/>
    <mergeCell ref="C110:C114"/>
    <mergeCell ref="A58:A62"/>
    <mergeCell ref="B58:B62"/>
    <mergeCell ref="C58:C62"/>
    <mergeCell ref="A63:A67"/>
    <mergeCell ref="B63:B67"/>
    <mergeCell ref="C63:C67"/>
    <mergeCell ref="A47:A51"/>
    <mergeCell ref="B47:B51"/>
    <mergeCell ref="C47:C51"/>
    <mergeCell ref="A53:A57"/>
    <mergeCell ref="B53:B57"/>
    <mergeCell ref="C53:C57"/>
    <mergeCell ref="A42:A46"/>
    <mergeCell ref="B42:B46"/>
    <mergeCell ref="C42:C46"/>
    <mergeCell ref="B32:B36"/>
    <mergeCell ref="C32:C36"/>
    <mergeCell ref="A37:A41"/>
    <mergeCell ref="B37:B41"/>
    <mergeCell ref="C37:C41"/>
    <mergeCell ref="K19:K21"/>
    <mergeCell ref="L19:L21"/>
    <mergeCell ref="F19:F21"/>
    <mergeCell ref="G19:G21"/>
    <mergeCell ref="H19:H21"/>
    <mergeCell ref="I19:I21"/>
    <mergeCell ref="M19:M21"/>
    <mergeCell ref="B84:B88"/>
    <mergeCell ref="C84:C88"/>
    <mergeCell ref="B22:B26"/>
    <mergeCell ref="B27:B31"/>
    <mergeCell ref="C27:C31"/>
    <mergeCell ref="D16:D21"/>
    <mergeCell ref="E16:M18"/>
    <mergeCell ref="E19:E21"/>
    <mergeCell ref="J19:J21"/>
    <mergeCell ref="A89:A93"/>
    <mergeCell ref="B89:B93"/>
    <mergeCell ref="C89:C93"/>
    <mergeCell ref="A16:A21"/>
    <mergeCell ref="B16:B21"/>
    <mergeCell ref="C16:C21"/>
    <mergeCell ref="A32:A36"/>
    <mergeCell ref="A22:A26"/>
    <mergeCell ref="A27:A31"/>
    <mergeCell ref="C22:C26"/>
    <mergeCell ref="A95:A99"/>
    <mergeCell ref="B95:B99"/>
    <mergeCell ref="C95:C99"/>
    <mergeCell ref="A100:A104"/>
    <mergeCell ref="B100:B104"/>
    <mergeCell ref="C100:C104"/>
    <mergeCell ref="A131:A135"/>
    <mergeCell ref="B131:B135"/>
    <mergeCell ref="C131:C135"/>
    <mergeCell ref="A126:A130"/>
    <mergeCell ref="B126:B130"/>
    <mergeCell ref="C126:C130"/>
    <mergeCell ref="C10:J12"/>
    <mergeCell ref="A121:A125"/>
    <mergeCell ref="B121:B125"/>
    <mergeCell ref="C121:C125"/>
    <mergeCell ref="A116:A120"/>
    <mergeCell ref="B116:B120"/>
    <mergeCell ref="C116:C120"/>
    <mergeCell ref="A105:A109"/>
    <mergeCell ref="B105:B109"/>
    <mergeCell ref="C105:C109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M145"/>
  <sheetViews>
    <sheetView zoomScalePageLayoutView="0" workbookViewId="0" topLeftCell="A85">
      <selection activeCell="I55" sqref="I55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3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2"/>
    </row>
    <row r="17" spans="1:13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4"/>
    </row>
    <row r="18" spans="1:13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6"/>
    </row>
    <row r="19" spans="1:13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70" t="s">
        <v>5</v>
      </c>
    </row>
    <row r="20" spans="1:13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47"/>
    </row>
    <row r="21" spans="1:13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48"/>
    </row>
    <row r="22" spans="1:13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K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166854.19999999998</v>
      </c>
      <c r="I22" s="12">
        <f t="shared" si="0"/>
        <v>145419.41</v>
      </c>
      <c r="J22" s="12">
        <f t="shared" si="0"/>
        <v>134458.32</v>
      </c>
      <c r="K22" s="12">
        <f t="shared" si="0"/>
        <v>127844.12000000002</v>
      </c>
      <c r="L22" s="12">
        <f>L23+L24+L25+L26</f>
        <v>127844.12000000002</v>
      </c>
      <c r="M22" s="6">
        <f>SUM(E22:L22)</f>
        <v>1185794.5700000003</v>
      </c>
    </row>
    <row r="23" spans="1:13" ht="25.5">
      <c r="A23" s="50"/>
      <c r="B23" s="50"/>
      <c r="C23" s="50"/>
      <c r="D23" s="2" t="s">
        <v>9</v>
      </c>
      <c r="E23" s="1">
        <f aca="true" t="shared" si="1" ref="E23:K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>L28+L59+L80+L85+L90+L96+L101+L106+L111+L117+L122+L127+L132</f>
        <v>0</v>
      </c>
      <c r="M23" s="16">
        <f aca="true" t="shared" si="2" ref="M23:M86">SUM(E23:L23)</f>
        <v>2294.48</v>
      </c>
    </row>
    <row r="24" spans="1:13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118395.59999999999</v>
      </c>
      <c r="I24" s="13">
        <f>I29+I60++I81+I86+I91+I97+I102+I107+I112+I118+I123+I128+I133+I138</f>
        <v>102198.63</v>
      </c>
      <c r="J24" s="13">
        <f>J29+J60++J81+J86+J91+J97+J102+J107+J112+J118+J123+J128+J133</f>
        <v>99095.32</v>
      </c>
      <c r="K24" s="13">
        <f>K29+K60++K81+K86+K91+K97+K102+K107+K112+K118+K123+K128+K133</f>
        <v>95050.82000000002</v>
      </c>
      <c r="L24" s="13">
        <f>L29+L60++L81+L86+L91+L97+L102+L107+L112+L118+L123+L128+L133</f>
        <v>95050.82000000002</v>
      </c>
      <c r="M24" s="16">
        <f t="shared" si="2"/>
        <v>853790.7300000002</v>
      </c>
    </row>
    <row r="25" spans="1:13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48458.6</v>
      </c>
      <c r="I25" s="13">
        <f>I30++I61+I82+I87+I92+I98+I103+I108+I113+I119+I124+I134+I129+I139</f>
        <v>43220.78</v>
      </c>
      <c r="J25" s="13">
        <f>J30++J61+J82+J87+J92+J98+J103+J108+J113+J119+J124+J134+J129</f>
        <v>35363.00000000001</v>
      </c>
      <c r="K25" s="13">
        <f>K30++K61+K82+K87+K92+K98+K103+K108+K113+K119+K124+K134+K129</f>
        <v>32793.30000000001</v>
      </c>
      <c r="L25" s="13">
        <f>L30++L61+L82+L87+L92+L98+L103+L108+L113+L119+L124+L134+L129</f>
        <v>32793.30000000001</v>
      </c>
      <c r="M25" s="16">
        <f t="shared" si="2"/>
        <v>328626.36</v>
      </c>
    </row>
    <row r="26" spans="1:13" ht="38.25">
      <c r="A26" s="51"/>
      <c r="B26" s="51"/>
      <c r="C26" s="51"/>
      <c r="D26" s="3" t="s">
        <v>12</v>
      </c>
      <c r="E26" s="1">
        <f aca="true" t="shared" si="3" ref="E26:K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>L31++L62+L83+L88+L93+L99+L104+L109+L114+L120+L125+L130+L135</f>
        <v>0</v>
      </c>
      <c r="M26" s="16">
        <f t="shared" si="2"/>
        <v>1083</v>
      </c>
    </row>
    <row r="27" spans="1:13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K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146406.5</v>
      </c>
      <c r="I27" s="12">
        <f t="shared" si="4"/>
        <v>124870.59999999999</v>
      </c>
      <c r="J27" s="12">
        <f t="shared" si="4"/>
        <v>111802.40000000001</v>
      </c>
      <c r="K27" s="12">
        <f t="shared" si="4"/>
        <v>110595.00000000001</v>
      </c>
      <c r="L27" s="12">
        <f>L28+L29+L30+L31</f>
        <v>110595.00000000001</v>
      </c>
      <c r="M27" s="6">
        <f t="shared" si="2"/>
        <v>1026868.1699999999</v>
      </c>
    </row>
    <row r="28" spans="1:13" ht="25.5">
      <c r="A28" s="56"/>
      <c r="B28" s="52"/>
      <c r="C28" s="52"/>
      <c r="D28" s="2" t="s">
        <v>9</v>
      </c>
      <c r="E28" s="1">
        <f aca="true" t="shared" si="5" ref="E28:K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>L33+L38+L43+L48+L54</f>
        <v>0</v>
      </c>
      <c r="M28" s="16">
        <f t="shared" si="2"/>
        <v>994.68</v>
      </c>
    </row>
    <row r="29" spans="1:13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99816.79999999999</v>
      </c>
      <c r="I29" s="13">
        <f t="shared" si="5"/>
        <v>83859.4</v>
      </c>
      <c r="J29" s="13">
        <f t="shared" si="5"/>
        <v>78567.6</v>
      </c>
      <c r="K29" s="13">
        <f t="shared" si="5"/>
        <v>79933.40000000001</v>
      </c>
      <c r="L29" s="13">
        <f>L34+L39+L44+L49+L55</f>
        <v>79933.40000000001</v>
      </c>
      <c r="M29" s="16">
        <f t="shared" si="2"/>
        <v>711908.7000000001</v>
      </c>
    </row>
    <row r="30" spans="1:13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46589.7</v>
      </c>
      <c r="I30" s="13">
        <f t="shared" si="5"/>
        <v>41011.2</v>
      </c>
      <c r="J30" s="13">
        <f t="shared" si="5"/>
        <v>33234.8</v>
      </c>
      <c r="K30" s="13">
        <f t="shared" si="5"/>
        <v>30661.600000000002</v>
      </c>
      <c r="L30" s="13">
        <f>L35+L40+L45+L50+L56</f>
        <v>30661.600000000002</v>
      </c>
      <c r="M30" s="16">
        <f t="shared" si="2"/>
        <v>312881.7899999999</v>
      </c>
    </row>
    <row r="31" spans="1:13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>L36+L41+L46+L51+L57</f>
        <v>0</v>
      </c>
      <c r="M31" s="16">
        <f t="shared" si="2"/>
        <v>1083</v>
      </c>
    </row>
    <row r="32" spans="1:13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K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29008.1</v>
      </c>
      <c r="I32" s="12">
        <f t="shared" si="6"/>
        <v>31112.1</v>
      </c>
      <c r="J32" s="12">
        <f t="shared" si="6"/>
        <v>25479.300000000003</v>
      </c>
      <c r="K32" s="12">
        <f t="shared" si="6"/>
        <v>25890.5</v>
      </c>
      <c r="L32" s="12">
        <f>L33+L34+L35+L36</f>
        <v>25890.5</v>
      </c>
      <c r="M32" s="6">
        <f t="shared" si="2"/>
        <v>223362.24</v>
      </c>
    </row>
    <row r="33" spans="1:13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6">
        <f t="shared" si="2"/>
        <v>994.68</v>
      </c>
    </row>
    <row r="34" spans="1:13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12582.9</v>
      </c>
      <c r="I34" s="14">
        <v>15693.7</v>
      </c>
      <c r="J34" s="13">
        <v>13550.6</v>
      </c>
      <c r="K34" s="13">
        <v>14111.3</v>
      </c>
      <c r="L34" s="13">
        <v>14111.3</v>
      </c>
      <c r="M34" s="16">
        <f t="shared" si="2"/>
        <v>109433.40000000001</v>
      </c>
    </row>
    <row r="35" spans="1:13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16425.2</v>
      </c>
      <c r="I35" s="14">
        <v>15418.4</v>
      </c>
      <c r="J35" s="13">
        <v>11928.7</v>
      </c>
      <c r="K35" s="13">
        <v>11779.2</v>
      </c>
      <c r="L35" s="13">
        <v>11779.2</v>
      </c>
      <c r="M35" s="16">
        <f t="shared" si="2"/>
        <v>112934.15999999999</v>
      </c>
    </row>
    <row r="36" spans="1:13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6">
        <f t="shared" si="2"/>
        <v>0</v>
      </c>
    </row>
    <row r="37" spans="1:13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K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109069.7</v>
      </c>
      <c r="I37" s="12">
        <f t="shared" si="7"/>
        <v>83763.6</v>
      </c>
      <c r="J37" s="12">
        <f t="shared" si="7"/>
        <v>77197.4</v>
      </c>
      <c r="K37" s="12">
        <f t="shared" si="7"/>
        <v>75531.40000000001</v>
      </c>
      <c r="L37" s="12">
        <f>L38+L39+L40+L41</f>
        <v>75531.40000000001</v>
      </c>
      <c r="M37" s="6">
        <f t="shared" si="2"/>
        <v>735091.2300000001</v>
      </c>
    </row>
    <row r="38" spans="1:13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6">
        <f t="shared" si="2"/>
        <v>0</v>
      </c>
    </row>
    <row r="39" spans="1:13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85171.9</v>
      </c>
      <c r="I39" s="14">
        <v>64719.7</v>
      </c>
      <c r="J39" s="13">
        <v>62854.4</v>
      </c>
      <c r="K39" s="13">
        <v>63241.8</v>
      </c>
      <c r="L39" s="13">
        <v>63241.8</v>
      </c>
      <c r="M39" s="16">
        <f t="shared" si="2"/>
        <v>586533.9</v>
      </c>
    </row>
    <row r="40" spans="1:13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23897.8</v>
      </c>
      <c r="I40" s="14">
        <v>19043.9</v>
      </c>
      <c r="J40" s="13">
        <v>14343</v>
      </c>
      <c r="K40" s="13">
        <v>12289.6</v>
      </c>
      <c r="L40" s="13">
        <v>12289.6</v>
      </c>
      <c r="M40" s="16">
        <f t="shared" si="2"/>
        <v>148557.33000000002</v>
      </c>
    </row>
    <row r="41" spans="1:13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6">
        <f t="shared" si="2"/>
        <v>0</v>
      </c>
    </row>
    <row r="42" spans="1:13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K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3483.2</v>
      </c>
      <c r="I42" s="12">
        <f t="shared" si="8"/>
        <v>4167.3</v>
      </c>
      <c r="J42" s="12">
        <f t="shared" si="8"/>
        <v>3754.2</v>
      </c>
      <c r="K42" s="12">
        <f t="shared" si="8"/>
        <v>3787.3</v>
      </c>
      <c r="L42" s="12">
        <f>L43+L44+L45+L46</f>
        <v>3787.3</v>
      </c>
      <c r="M42" s="6">
        <f t="shared" si="2"/>
        <v>27369.999999999996</v>
      </c>
    </row>
    <row r="43" spans="1:13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6">
        <f t="shared" si="2"/>
        <v>0</v>
      </c>
    </row>
    <row r="44" spans="1:13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4">
        <v>1585.3</v>
      </c>
      <c r="J44" s="13">
        <v>1089.7</v>
      </c>
      <c r="K44" s="13">
        <v>1286.8</v>
      </c>
      <c r="L44" s="13">
        <v>1286.8</v>
      </c>
      <c r="M44" s="16">
        <f t="shared" si="2"/>
        <v>7654.400000000001</v>
      </c>
    </row>
    <row r="45" spans="1:13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2470.2</v>
      </c>
      <c r="I45" s="13">
        <v>2582</v>
      </c>
      <c r="J45" s="13">
        <v>2664.5</v>
      </c>
      <c r="K45" s="13">
        <v>2500.5</v>
      </c>
      <c r="L45" s="13">
        <v>2500.5</v>
      </c>
      <c r="M45" s="16">
        <f t="shared" si="2"/>
        <v>19715.6</v>
      </c>
    </row>
    <row r="46" spans="1:13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6">
        <f t="shared" si="2"/>
        <v>0</v>
      </c>
    </row>
    <row r="47" spans="1:13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9" ref="E47:K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2952</v>
      </c>
      <c r="I47" s="12">
        <f t="shared" si="9"/>
        <v>3393.2</v>
      </c>
      <c r="J47" s="12">
        <f t="shared" si="9"/>
        <v>3125.5</v>
      </c>
      <c r="K47" s="12">
        <f t="shared" si="9"/>
        <v>3130.8</v>
      </c>
      <c r="L47" s="12">
        <f>L48+L49+L50+L51</f>
        <v>3130.8</v>
      </c>
      <c r="M47" s="6">
        <f t="shared" si="2"/>
        <v>23286.199999999997</v>
      </c>
    </row>
    <row r="48" spans="1:13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6">
        <f t="shared" si="2"/>
        <v>0</v>
      </c>
    </row>
    <row r="49" spans="1:13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4">
        <v>1372.5</v>
      </c>
      <c r="J49" s="13">
        <v>785.1</v>
      </c>
      <c r="K49" s="13">
        <v>1005.7</v>
      </c>
      <c r="L49" s="13">
        <v>1005.7</v>
      </c>
      <c r="M49" s="16">
        <f t="shared" si="2"/>
        <v>6312.4</v>
      </c>
    </row>
    <row r="50" spans="1:13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2035.9</v>
      </c>
      <c r="I50" s="13">
        <v>2020.7</v>
      </c>
      <c r="J50" s="13">
        <v>2340.4</v>
      </c>
      <c r="K50" s="13">
        <v>2125.1</v>
      </c>
      <c r="L50" s="13">
        <v>2125.1</v>
      </c>
      <c r="M50" s="16">
        <f t="shared" si="2"/>
        <v>16973.8</v>
      </c>
    </row>
    <row r="51" spans="1:13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6">
        <f t="shared" si="2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0" ref="E53:K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2246</v>
      </c>
      <c r="K53" s="12">
        <f t="shared" si="10"/>
        <v>2255</v>
      </c>
      <c r="L53" s="12">
        <f>L54+L55+L56+L57</f>
        <v>2255</v>
      </c>
      <c r="M53" s="6">
        <f t="shared" si="2"/>
        <v>17758.5</v>
      </c>
    </row>
    <row r="54" spans="1:13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6">
        <f t="shared" si="2"/>
        <v>0</v>
      </c>
    </row>
    <row r="55" spans="1:13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4">
        <v>488.2</v>
      </c>
      <c r="J55" s="13">
        <v>287.8</v>
      </c>
      <c r="K55" s="13">
        <v>287.8</v>
      </c>
      <c r="L55" s="13">
        <v>287.8</v>
      </c>
      <c r="M55" s="16">
        <f t="shared" si="2"/>
        <v>1974.6</v>
      </c>
    </row>
    <row r="56" spans="1:13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1946.2</v>
      </c>
      <c r="J56" s="13">
        <v>1958.2</v>
      </c>
      <c r="K56" s="13">
        <v>1967.2</v>
      </c>
      <c r="L56" s="13">
        <v>1967.2</v>
      </c>
      <c r="M56" s="16">
        <f t="shared" si="2"/>
        <v>14700.900000000003</v>
      </c>
    </row>
    <row r="57" spans="1:13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6">
        <f t="shared" si="2"/>
        <v>1083</v>
      </c>
    </row>
    <row r="58" spans="1:13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1" ref="E58:K58">E59+E60+E61+E62</f>
        <v>7604.8</v>
      </c>
      <c r="F58" s="6">
        <f t="shared" si="11"/>
        <v>11411.099999999999</v>
      </c>
      <c r="G58" s="6">
        <f t="shared" si="11"/>
        <v>11351.2</v>
      </c>
      <c r="H58" s="12">
        <f t="shared" si="11"/>
        <v>9082.3</v>
      </c>
      <c r="I58" s="12">
        <f t="shared" si="11"/>
        <v>11437.3</v>
      </c>
      <c r="J58" s="12">
        <f t="shared" si="11"/>
        <v>13564.4</v>
      </c>
      <c r="K58" s="12">
        <f t="shared" si="11"/>
        <v>7892.1</v>
      </c>
      <c r="L58" s="12">
        <f>L59+L60+L61+L62</f>
        <v>7892.1</v>
      </c>
      <c r="M58" s="6">
        <f t="shared" si="2"/>
        <v>80235.3</v>
      </c>
    </row>
    <row r="59" spans="1:13" ht="25.5">
      <c r="A59" s="56"/>
      <c r="B59" s="52"/>
      <c r="C59" s="52"/>
      <c r="D59" s="2" t="s">
        <v>9</v>
      </c>
      <c r="E59" s="1">
        <f aca="true" t="shared" si="12" ref="E59:K59">E64+E69+E75+E80+E85</f>
        <v>0</v>
      </c>
      <c r="F59" s="1">
        <f t="shared" si="12"/>
        <v>0</v>
      </c>
      <c r="G59" s="1">
        <f t="shared" si="12"/>
        <v>0</v>
      </c>
      <c r="H59" s="13">
        <f t="shared" si="12"/>
        <v>0</v>
      </c>
      <c r="I59" s="13">
        <f t="shared" si="12"/>
        <v>0</v>
      </c>
      <c r="J59" s="13">
        <f t="shared" si="12"/>
        <v>0</v>
      </c>
      <c r="K59" s="13">
        <f t="shared" si="12"/>
        <v>0</v>
      </c>
      <c r="L59" s="13">
        <f>L64+L69+L75+L80+L85</f>
        <v>0</v>
      </c>
      <c r="M59" s="16">
        <f t="shared" si="2"/>
        <v>0</v>
      </c>
    </row>
    <row r="60" spans="1:13" ht="25.5">
      <c r="A60" s="56"/>
      <c r="B60" s="52"/>
      <c r="C60" s="52"/>
      <c r="D60" s="2" t="s">
        <v>10</v>
      </c>
      <c r="E60" s="1">
        <f aca="true" t="shared" si="13" ref="E60:K61">E65+E70+E76</f>
        <v>7604.8</v>
      </c>
      <c r="F60" s="1">
        <f t="shared" si="13"/>
        <v>11411.099999999999</v>
      </c>
      <c r="G60" s="1">
        <f t="shared" si="13"/>
        <v>11351.2</v>
      </c>
      <c r="H60" s="13">
        <f t="shared" si="13"/>
        <v>9082.3</v>
      </c>
      <c r="I60" s="13">
        <f t="shared" si="13"/>
        <v>11437.3</v>
      </c>
      <c r="J60" s="13">
        <f t="shared" si="13"/>
        <v>13564.4</v>
      </c>
      <c r="K60" s="13">
        <f t="shared" si="13"/>
        <v>7892.1</v>
      </c>
      <c r="L60" s="13">
        <f>L65+L70+L76</f>
        <v>7892.1</v>
      </c>
      <c r="M60" s="16">
        <f t="shared" si="2"/>
        <v>80235.3</v>
      </c>
    </row>
    <row r="61" spans="1:13" ht="25.5">
      <c r="A61" s="56"/>
      <c r="B61" s="52"/>
      <c r="C61" s="52"/>
      <c r="D61" s="2" t="s">
        <v>11</v>
      </c>
      <c r="E61" s="1">
        <f t="shared" si="13"/>
        <v>0</v>
      </c>
      <c r="F61" s="1">
        <f t="shared" si="13"/>
        <v>0</v>
      </c>
      <c r="G61" s="1">
        <f t="shared" si="13"/>
        <v>0</v>
      </c>
      <c r="H61" s="13">
        <f t="shared" si="13"/>
        <v>0</v>
      </c>
      <c r="I61" s="13">
        <f t="shared" si="13"/>
        <v>0</v>
      </c>
      <c r="J61" s="13">
        <f t="shared" si="13"/>
        <v>0</v>
      </c>
      <c r="K61" s="13">
        <f t="shared" si="13"/>
        <v>0</v>
      </c>
      <c r="L61" s="13">
        <f>L66+L71+L77</f>
        <v>0</v>
      </c>
      <c r="M61" s="16">
        <f t="shared" si="2"/>
        <v>0</v>
      </c>
    </row>
    <row r="62" spans="1:13" ht="38.25">
      <c r="A62" s="57"/>
      <c r="B62" s="53"/>
      <c r="C62" s="53"/>
      <c r="D62" s="3" t="s">
        <v>12</v>
      </c>
      <c r="E62" s="1">
        <f aca="true" t="shared" si="14" ref="E62:K62">E67+E72+E78+E83+E88</f>
        <v>0</v>
      </c>
      <c r="F62" s="1">
        <f t="shared" si="14"/>
        <v>0</v>
      </c>
      <c r="G62" s="1">
        <f t="shared" si="14"/>
        <v>0</v>
      </c>
      <c r="H62" s="13">
        <f t="shared" si="14"/>
        <v>0</v>
      </c>
      <c r="I62" s="13">
        <f t="shared" si="14"/>
        <v>0</v>
      </c>
      <c r="J62" s="13">
        <f t="shared" si="14"/>
        <v>0</v>
      </c>
      <c r="K62" s="13">
        <f t="shared" si="14"/>
        <v>0</v>
      </c>
      <c r="L62" s="13">
        <f>L67+L72+L78+L83+L88</f>
        <v>0</v>
      </c>
      <c r="M62" s="16">
        <f t="shared" si="2"/>
        <v>0</v>
      </c>
    </row>
    <row r="63" spans="1:13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5" ref="E63:K63">E64+E65+E66+E67</f>
        <v>3067</v>
      </c>
      <c r="F63" s="6">
        <f t="shared" si="15"/>
        <v>3551.3</v>
      </c>
      <c r="G63" s="6">
        <f t="shared" si="15"/>
        <v>3250</v>
      </c>
      <c r="H63" s="12">
        <f t="shared" si="15"/>
        <v>3779</v>
      </c>
      <c r="I63" s="12">
        <f t="shared" si="15"/>
        <v>3741</v>
      </c>
      <c r="J63" s="12">
        <f t="shared" si="15"/>
        <v>3765</v>
      </c>
      <c r="K63" s="12">
        <f t="shared" si="15"/>
        <v>3765</v>
      </c>
      <c r="L63" s="12">
        <f>L64+L65+L66+L67</f>
        <v>3765</v>
      </c>
      <c r="M63" s="6">
        <f t="shared" si="2"/>
        <v>28683.3</v>
      </c>
    </row>
    <row r="64" spans="1:13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6">
        <f t="shared" si="2"/>
        <v>0</v>
      </c>
    </row>
    <row r="65" spans="1:13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3779</v>
      </c>
      <c r="I65" s="13">
        <v>3741</v>
      </c>
      <c r="J65" s="13">
        <v>3765</v>
      </c>
      <c r="K65" s="13">
        <v>3765</v>
      </c>
      <c r="L65" s="13">
        <v>3765</v>
      </c>
      <c r="M65" s="16">
        <f t="shared" si="2"/>
        <v>28683.3</v>
      </c>
    </row>
    <row r="66" spans="1:13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6">
        <f t="shared" si="2"/>
        <v>0</v>
      </c>
    </row>
    <row r="67" spans="1:13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6">
        <f t="shared" si="2"/>
        <v>0</v>
      </c>
    </row>
    <row r="68" spans="1:13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6" ref="E68:K68">E69+E70+E71+E72</f>
        <v>1163</v>
      </c>
      <c r="F68" s="6">
        <f t="shared" si="16"/>
        <v>1379.6</v>
      </c>
      <c r="G68" s="6">
        <f t="shared" si="16"/>
        <v>1556</v>
      </c>
      <c r="H68" s="12">
        <f t="shared" si="16"/>
        <v>1840</v>
      </c>
      <c r="I68" s="12">
        <f t="shared" si="16"/>
        <v>2024</v>
      </c>
      <c r="J68" s="12">
        <f t="shared" si="16"/>
        <v>2000</v>
      </c>
      <c r="K68" s="12">
        <f t="shared" si="16"/>
        <v>2000</v>
      </c>
      <c r="L68" s="12">
        <f>L69+L70+L71+L72</f>
        <v>2000</v>
      </c>
      <c r="M68" s="6">
        <f t="shared" si="2"/>
        <v>13962.6</v>
      </c>
    </row>
    <row r="69" spans="1:13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6">
        <f t="shared" si="2"/>
        <v>0</v>
      </c>
    </row>
    <row r="70" spans="1:13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2024</v>
      </c>
      <c r="J70" s="13">
        <v>2000</v>
      </c>
      <c r="K70" s="13">
        <v>2000</v>
      </c>
      <c r="L70" s="13">
        <v>2000</v>
      </c>
      <c r="M70" s="16">
        <f t="shared" si="2"/>
        <v>13962.6</v>
      </c>
    </row>
    <row r="71" spans="1:13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6">
        <f t="shared" si="2"/>
        <v>0</v>
      </c>
    </row>
    <row r="72" spans="1:13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6">
        <f t="shared" si="2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7" ref="E74:K74">E75+E76+E77+E78</f>
        <v>3374.8</v>
      </c>
      <c r="F74" s="6">
        <f t="shared" si="17"/>
        <v>6480.2</v>
      </c>
      <c r="G74" s="6">
        <f t="shared" si="17"/>
        <v>6545.2</v>
      </c>
      <c r="H74" s="12">
        <f t="shared" si="17"/>
        <v>3463.3</v>
      </c>
      <c r="I74" s="12">
        <f t="shared" si="17"/>
        <v>5672.3</v>
      </c>
      <c r="J74" s="12">
        <f t="shared" si="17"/>
        <v>7799.4</v>
      </c>
      <c r="K74" s="12">
        <f t="shared" si="17"/>
        <v>2127.1</v>
      </c>
      <c r="L74" s="12">
        <f>L75+L76+L77+L78</f>
        <v>2127.1</v>
      </c>
      <c r="M74" s="6">
        <f t="shared" si="2"/>
        <v>37589.399999999994</v>
      </c>
    </row>
    <row r="75" spans="1:13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6">
        <f t="shared" si="2"/>
        <v>0</v>
      </c>
    </row>
    <row r="76" spans="1:13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7799.4</v>
      </c>
      <c r="K76" s="13">
        <v>2127.1</v>
      </c>
      <c r="L76" s="13">
        <v>2127.1</v>
      </c>
      <c r="M76" s="16">
        <f t="shared" si="2"/>
        <v>37589.399999999994</v>
      </c>
    </row>
    <row r="77" spans="1:13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6">
        <f t="shared" si="2"/>
        <v>0</v>
      </c>
    </row>
    <row r="78" spans="1:13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6">
        <f t="shared" si="2"/>
        <v>0</v>
      </c>
    </row>
    <row r="79" spans="1:13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18" ref="E79:K79">E80+E81+E82+E83</f>
        <v>1281.9</v>
      </c>
      <c r="F79" s="6">
        <f t="shared" si="18"/>
        <v>1191.4</v>
      </c>
      <c r="G79" s="6">
        <f t="shared" si="18"/>
        <v>1274.4</v>
      </c>
      <c r="H79" s="12">
        <f t="shared" si="18"/>
        <v>1345.9</v>
      </c>
      <c r="I79" s="12">
        <f t="shared" si="18"/>
        <v>1307.4</v>
      </c>
      <c r="J79" s="12">
        <f t="shared" si="18"/>
        <v>1307.4</v>
      </c>
      <c r="K79" s="12">
        <f t="shared" si="18"/>
        <v>1307.4</v>
      </c>
      <c r="L79" s="12">
        <f>L80+L81+L82+L83</f>
        <v>1307.4</v>
      </c>
      <c r="M79" s="6">
        <f t="shared" si="2"/>
        <v>10323.199999999999</v>
      </c>
    </row>
    <row r="80" spans="1:13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6">
        <f t="shared" si="2"/>
        <v>0</v>
      </c>
    </row>
    <row r="81" spans="1:13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6">
        <f t="shared" si="2"/>
        <v>1709</v>
      </c>
    </row>
    <row r="82" spans="1:13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882.9</v>
      </c>
      <c r="I82" s="13">
        <v>1307.4</v>
      </c>
      <c r="J82" s="13">
        <v>1307.4</v>
      </c>
      <c r="K82" s="13">
        <v>1307.4</v>
      </c>
      <c r="L82" s="13">
        <v>1307.4</v>
      </c>
      <c r="M82" s="16">
        <f t="shared" si="2"/>
        <v>8614.199999999999</v>
      </c>
    </row>
    <row r="83" spans="1:13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6">
        <f t="shared" si="2"/>
        <v>0</v>
      </c>
    </row>
    <row r="84" spans="1:13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19" ref="E84:K84">E85+E86+E87+E88</f>
        <v>642</v>
      </c>
      <c r="F84" s="6">
        <f t="shared" si="19"/>
        <v>550.1</v>
      </c>
      <c r="G84" s="6">
        <f t="shared" si="19"/>
        <v>685</v>
      </c>
      <c r="H84" s="12">
        <f t="shared" si="19"/>
        <v>726.5</v>
      </c>
      <c r="I84" s="12">
        <f t="shared" si="19"/>
        <v>814.3</v>
      </c>
      <c r="J84" s="12">
        <f t="shared" si="19"/>
        <v>759.5</v>
      </c>
      <c r="K84" s="12">
        <f t="shared" si="19"/>
        <v>759.5</v>
      </c>
      <c r="L84" s="12">
        <f>L85+L86+L87+L88</f>
        <v>759.5</v>
      </c>
      <c r="M84" s="6">
        <f t="shared" si="2"/>
        <v>5696.4</v>
      </c>
    </row>
    <row r="85" spans="1:13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6">
        <f t="shared" si="2"/>
        <v>0</v>
      </c>
    </row>
    <row r="86" spans="1:13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46</v>
      </c>
      <c r="K86" s="13">
        <v>46</v>
      </c>
      <c r="L86" s="13">
        <v>46</v>
      </c>
      <c r="M86" s="16">
        <f t="shared" si="2"/>
        <v>264.3</v>
      </c>
    </row>
    <row r="87" spans="1:13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713.5</v>
      </c>
      <c r="J87" s="13">
        <v>713.5</v>
      </c>
      <c r="K87" s="13">
        <v>713.5</v>
      </c>
      <c r="L87" s="13">
        <v>713.5</v>
      </c>
      <c r="M87" s="16">
        <f aca="true" t="shared" si="20" ref="M87:M140">SUM(E87:L87)</f>
        <v>5432.1</v>
      </c>
    </row>
    <row r="88" spans="1:13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6">
        <f t="shared" si="20"/>
        <v>0</v>
      </c>
    </row>
    <row r="89" spans="1:13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1" ref="E89:K89">E90+E91+E92+E93</f>
        <v>394.3</v>
      </c>
      <c r="F89" s="6">
        <f t="shared" si="21"/>
        <v>421.7</v>
      </c>
      <c r="G89" s="6">
        <f t="shared" si="21"/>
        <v>440.2</v>
      </c>
      <c r="H89" s="12">
        <f t="shared" si="21"/>
        <v>410.7</v>
      </c>
      <c r="I89" s="12">
        <f t="shared" si="21"/>
        <v>516</v>
      </c>
      <c r="J89" s="12">
        <f t="shared" si="21"/>
        <v>504</v>
      </c>
      <c r="K89" s="12">
        <f t="shared" si="21"/>
        <v>504</v>
      </c>
      <c r="L89" s="12">
        <f>L90+L91+L92+L93</f>
        <v>504</v>
      </c>
      <c r="M89" s="6">
        <f t="shared" si="20"/>
        <v>3694.9</v>
      </c>
    </row>
    <row r="90" spans="1:13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6">
        <f t="shared" si="20"/>
        <v>0</v>
      </c>
    </row>
    <row r="91" spans="1:13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410.7</v>
      </c>
      <c r="I91" s="13">
        <v>516</v>
      </c>
      <c r="J91" s="13">
        <v>504</v>
      </c>
      <c r="K91" s="13">
        <v>504</v>
      </c>
      <c r="L91" s="13">
        <v>504</v>
      </c>
      <c r="M91" s="16">
        <f t="shared" si="20"/>
        <v>3694.9</v>
      </c>
    </row>
    <row r="92" spans="1:13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6">
        <f t="shared" si="20"/>
        <v>0</v>
      </c>
    </row>
    <row r="93" spans="1:13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6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2" ref="E95:K95">E96+E97+E98+E99</f>
        <v>1206.4</v>
      </c>
      <c r="F95" s="6">
        <f t="shared" si="22"/>
        <v>716.7</v>
      </c>
      <c r="G95" s="6">
        <f t="shared" si="22"/>
        <v>784.5300000000001</v>
      </c>
      <c r="H95" s="12">
        <f t="shared" si="22"/>
        <v>719.5</v>
      </c>
      <c r="I95" s="12">
        <f t="shared" si="22"/>
        <v>554.81</v>
      </c>
      <c r="J95" s="12">
        <f t="shared" si="22"/>
        <v>530.72</v>
      </c>
      <c r="K95" s="12">
        <f t="shared" si="22"/>
        <v>534.22</v>
      </c>
      <c r="L95" s="12">
        <f>L96+L97+L98+L99</f>
        <v>534.22</v>
      </c>
      <c r="M95" s="6">
        <f t="shared" si="20"/>
        <v>5581.1</v>
      </c>
    </row>
    <row r="96" spans="1:13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6">
        <f t="shared" si="20"/>
        <v>0</v>
      </c>
    </row>
    <row r="97" spans="1:13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463.32</v>
      </c>
      <c r="K97" s="13">
        <v>463.32</v>
      </c>
      <c r="L97" s="13">
        <v>463.32</v>
      </c>
      <c r="M97" s="16">
        <f t="shared" si="20"/>
        <v>4401.93</v>
      </c>
    </row>
    <row r="98" spans="1:13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4">
        <v>139.28</v>
      </c>
      <c r="J98" s="13">
        <v>67.4</v>
      </c>
      <c r="K98" s="13">
        <v>70.9</v>
      </c>
      <c r="L98" s="13">
        <v>70.9</v>
      </c>
      <c r="M98" s="16">
        <f t="shared" si="20"/>
        <v>1179.1700000000003</v>
      </c>
    </row>
    <row r="99" spans="1:13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6">
        <f t="shared" si="20"/>
        <v>0</v>
      </c>
    </row>
    <row r="100" spans="1:13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3" ref="E100:K100">E101+E102+E103+E104</f>
        <v>60</v>
      </c>
      <c r="F100" s="6">
        <f t="shared" si="23"/>
        <v>20</v>
      </c>
      <c r="G100" s="6">
        <f t="shared" si="23"/>
        <v>43.3</v>
      </c>
      <c r="H100" s="12">
        <f t="shared" si="23"/>
        <v>20</v>
      </c>
      <c r="I100" s="12">
        <f t="shared" si="23"/>
        <v>20</v>
      </c>
      <c r="J100" s="12">
        <f t="shared" si="23"/>
        <v>20</v>
      </c>
      <c r="K100" s="12">
        <f t="shared" si="23"/>
        <v>20</v>
      </c>
      <c r="L100" s="12">
        <f>L101+L102+L103+L104</f>
        <v>20</v>
      </c>
      <c r="M100" s="6">
        <f t="shared" si="20"/>
        <v>223.3</v>
      </c>
    </row>
    <row r="101" spans="1:13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6">
        <f t="shared" si="20"/>
        <v>0</v>
      </c>
    </row>
    <row r="102" spans="1:13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6">
        <f t="shared" si="20"/>
        <v>0</v>
      </c>
    </row>
    <row r="103" spans="1:13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20</v>
      </c>
      <c r="I103" s="13">
        <v>20</v>
      </c>
      <c r="J103" s="13">
        <v>20</v>
      </c>
      <c r="K103" s="13">
        <v>20</v>
      </c>
      <c r="L103" s="13">
        <v>20</v>
      </c>
      <c r="M103" s="16">
        <f t="shared" si="20"/>
        <v>223.3</v>
      </c>
    </row>
    <row r="104" spans="1:13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6">
        <f t="shared" si="20"/>
        <v>0</v>
      </c>
    </row>
    <row r="105" spans="1:13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4" ref="E105:K105">E106+E107+E108+E109</f>
        <v>27</v>
      </c>
      <c r="F105" s="6">
        <f t="shared" si="24"/>
        <v>19.9</v>
      </c>
      <c r="G105" s="6">
        <f t="shared" si="24"/>
        <v>19.5</v>
      </c>
      <c r="H105" s="12">
        <f t="shared" si="24"/>
        <v>19.9</v>
      </c>
      <c r="I105" s="12">
        <f t="shared" si="24"/>
        <v>19.9</v>
      </c>
      <c r="J105" s="12">
        <f t="shared" si="24"/>
        <v>19.9</v>
      </c>
      <c r="K105" s="12">
        <f t="shared" si="24"/>
        <v>19.9</v>
      </c>
      <c r="L105" s="12">
        <f>L106+L107+L108+L109</f>
        <v>19.9</v>
      </c>
      <c r="M105" s="6">
        <f t="shared" si="20"/>
        <v>165.90000000000003</v>
      </c>
    </row>
    <row r="106" spans="1:13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6">
        <f t="shared" si="20"/>
        <v>0</v>
      </c>
    </row>
    <row r="107" spans="1:13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6">
        <f t="shared" si="20"/>
        <v>0</v>
      </c>
    </row>
    <row r="108" spans="1:13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6">
        <f t="shared" si="20"/>
        <v>165.90000000000003</v>
      </c>
    </row>
    <row r="109" spans="1:13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6">
        <f t="shared" si="20"/>
        <v>0</v>
      </c>
    </row>
    <row r="110" spans="1:13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5" ref="E110:K110">E111+E112+E113+E114</f>
        <v>0</v>
      </c>
      <c r="F110" s="6">
        <f t="shared" si="25"/>
        <v>0</v>
      </c>
      <c r="G110" s="6">
        <f t="shared" si="25"/>
        <v>0</v>
      </c>
      <c r="H110" s="12">
        <f t="shared" si="25"/>
        <v>0</v>
      </c>
      <c r="I110" s="12">
        <f t="shared" si="25"/>
        <v>0</v>
      </c>
      <c r="J110" s="12">
        <f t="shared" si="25"/>
        <v>0</v>
      </c>
      <c r="K110" s="12">
        <f t="shared" si="25"/>
        <v>0</v>
      </c>
      <c r="L110" s="12">
        <f>L111+L112+L113+L114</f>
        <v>0</v>
      </c>
      <c r="M110" s="6">
        <f t="shared" si="20"/>
        <v>0</v>
      </c>
    </row>
    <row r="111" spans="1:13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6">
        <f t="shared" si="20"/>
        <v>0</v>
      </c>
    </row>
    <row r="112" spans="1:13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6">
        <f t="shared" si="20"/>
        <v>0</v>
      </c>
    </row>
    <row r="113" spans="1:13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6">
        <f t="shared" si="20"/>
        <v>0</v>
      </c>
    </row>
    <row r="114" spans="1:13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6">
        <f t="shared" si="20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6" ref="E116:K116">E117+E118+E119+E120</f>
        <v>0</v>
      </c>
      <c r="F116" s="6">
        <f t="shared" si="26"/>
        <v>0</v>
      </c>
      <c r="G116" s="6">
        <f t="shared" si="26"/>
        <v>0</v>
      </c>
      <c r="H116" s="12">
        <f t="shared" si="26"/>
        <v>0</v>
      </c>
      <c r="I116" s="12">
        <f t="shared" si="26"/>
        <v>0</v>
      </c>
      <c r="J116" s="12">
        <f t="shared" si="26"/>
        <v>0</v>
      </c>
      <c r="K116" s="12">
        <f t="shared" si="26"/>
        <v>0</v>
      </c>
      <c r="L116" s="12">
        <f>L117+L118+L119+L120</f>
        <v>0</v>
      </c>
      <c r="M116" s="6">
        <f t="shared" si="20"/>
        <v>0</v>
      </c>
    </row>
    <row r="117" spans="1:13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6">
        <f t="shared" si="20"/>
        <v>0</v>
      </c>
    </row>
    <row r="118" spans="1:13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6">
        <f t="shared" si="20"/>
        <v>0</v>
      </c>
    </row>
    <row r="119" spans="1:13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6">
        <f t="shared" si="20"/>
        <v>0</v>
      </c>
    </row>
    <row r="120" spans="1:13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6">
        <f t="shared" si="20"/>
        <v>0</v>
      </c>
    </row>
    <row r="121" spans="1:13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27" ref="E121:K121">E122+E123+E124+E125</f>
        <v>6404.5</v>
      </c>
      <c r="F121" s="6">
        <f t="shared" si="27"/>
        <v>6285.5</v>
      </c>
      <c r="G121" s="6">
        <f t="shared" si="27"/>
        <v>6572</v>
      </c>
      <c r="H121" s="12">
        <f t="shared" si="27"/>
        <v>7085</v>
      </c>
      <c r="I121" s="12">
        <f t="shared" si="27"/>
        <v>5689</v>
      </c>
      <c r="J121" s="12">
        <f t="shared" si="27"/>
        <v>5950</v>
      </c>
      <c r="K121" s="12">
        <f t="shared" si="27"/>
        <v>6212</v>
      </c>
      <c r="L121" s="12">
        <f>L122+L123+L124+L125</f>
        <v>6212</v>
      </c>
      <c r="M121" s="6">
        <f t="shared" si="20"/>
        <v>50410</v>
      </c>
    </row>
    <row r="122" spans="1:13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6">
        <f t="shared" si="20"/>
        <v>0</v>
      </c>
    </row>
    <row r="123" spans="1:13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5689</v>
      </c>
      <c r="J123" s="13">
        <v>5950</v>
      </c>
      <c r="K123" s="13">
        <v>6212</v>
      </c>
      <c r="L123" s="13">
        <v>6212</v>
      </c>
      <c r="M123" s="16">
        <f t="shared" si="20"/>
        <v>50410</v>
      </c>
    </row>
    <row r="124" spans="1:13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6">
        <f t="shared" si="20"/>
        <v>0</v>
      </c>
    </row>
    <row r="125" spans="1:13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6">
        <f t="shared" si="20"/>
        <v>0</v>
      </c>
    </row>
    <row r="126" spans="1:13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28" ref="E126:K126">E127+E128+E129+E130</f>
        <v>0</v>
      </c>
      <c r="F126" s="6">
        <f t="shared" si="28"/>
        <v>467.2</v>
      </c>
      <c r="G126" s="6">
        <f t="shared" si="28"/>
        <v>0</v>
      </c>
      <c r="H126" s="12">
        <f t="shared" si="28"/>
        <v>0</v>
      </c>
      <c r="I126" s="12">
        <f t="shared" si="28"/>
        <v>0</v>
      </c>
      <c r="J126" s="12">
        <f t="shared" si="28"/>
        <v>0</v>
      </c>
      <c r="K126" s="12">
        <f t="shared" si="28"/>
        <v>0</v>
      </c>
      <c r="L126" s="12">
        <f>L127+L128+L129+L130</f>
        <v>0</v>
      </c>
      <c r="M126" s="6">
        <f t="shared" si="20"/>
        <v>467.2</v>
      </c>
    </row>
    <row r="127" spans="1:13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6">
        <f t="shared" si="20"/>
        <v>443.8</v>
      </c>
    </row>
    <row r="128" spans="1:13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6">
        <f t="shared" si="20"/>
        <v>0</v>
      </c>
    </row>
    <row r="129" spans="1:13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6">
        <f t="shared" si="20"/>
        <v>23.4</v>
      </c>
    </row>
    <row r="130" spans="1:13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6">
        <f t="shared" si="20"/>
        <v>0</v>
      </c>
    </row>
    <row r="131" spans="1:13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29" ref="E131:K131">E132+E133+E134+E135</f>
        <v>0</v>
      </c>
      <c r="F131" s="6">
        <f t="shared" si="29"/>
        <v>0</v>
      </c>
      <c r="G131" s="6">
        <f t="shared" si="29"/>
        <v>901.1</v>
      </c>
      <c r="H131" s="12">
        <f t="shared" si="29"/>
        <v>0</v>
      </c>
      <c r="I131" s="12">
        <f t="shared" si="29"/>
        <v>0</v>
      </c>
      <c r="J131" s="12">
        <f t="shared" si="29"/>
        <v>0</v>
      </c>
      <c r="K131" s="12">
        <f t="shared" si="29"/>
        <v>0</v>
      </c>
      <c r="L131" s="12">
        <f>L132+L133+L134+L135</f>
        <v>0</v>
      </c>
      <c r="M131" s="6">
        <f t="shared" si="20"/>
        <v>901.1</v>
      </c>
    </row>
    <row r="132" spans="1:13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6">
        <f t="shared" si="20"/>
        <v>856</v>
      </c>
    </row>
    <row r="133" spans="1:13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6">
        <f t="shared" si="20"/>
        <v>0</v>
      </c>
    </row>
    <row r="134" spans="1:13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6">
        <f t="shared" si="20"/>
        <v>45.1</v>
      </c>
    </row>
    <row r="135" spans="1:13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6">
        <f t="shared" si="20"/>
        <v>0</v>
      </c>
    </row>
    <row r="136" spans="1:13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20"/>
        <v>1228</v>
      </c>
    </row>
    <row r="137" spans="1:13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6">
        <f t="shared" si="20"/>
        <v>0</v>
      </c>
    </row>
    <row r="138" spans="1:13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6">
        <f t="shared" si="20"/>
        <v>1166.6</v>
      </c>
    </row>
    <row r="139" spans="1:13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6">
        <f t="shared" si="20"/>
        <v>61.4</v>
      </c>
    </row>
    <row r="140" spans="1:13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6">
        <f t="shared" si="20"/>
        <v>0</v>
      </c>
    </row>
    <row r="143" ht="12.75">
      <c r="A143" t="s">
        <v>67</v>
      </c>
    </row>
    <row r="145" ht="12.75">
      <c r="A145" t="s">
        <v>74</v>
      </c>
    </row>
  </sheetData>
  <sheetProtection/>
  <mergeCells count="84">
    <mergeCell ref="C10:J12"/>
    <mergeCell ref="A121:A125"/>
    <mergeCell ref="B121:B125"/>
    <mergeCell ref="C121:C125"/>
    <mergeCell ref="A116:A120"/>
    <mergeCell ref="B116:B120"/>
    <mergeCell ref="C116:C120"/>
    <mergeCell ref="A105:A109"/>
    <mergeCell ref="B105:B109"/>
    <mergeCell ref="C105:C109"/>
    <mergeCell ref="A131:A135"/>
    <mergeCell ref="B131:B135"/>
    <mergeCell ref="C131:C135"/>
    <mergeCell ref="A126:A130"/>
    <mergeCell ref="B126:B130"/>
    <mergeCell ref="C126:C130"/>
    <mergeCell ref="B110:B114"/>
    <mergeCell ref="C110:C114"/>
    <mergeCell ref="A95:A99"/>
    <mergeCell ref="B95:B99"/>
    <mergeCell ref="C95:C99"/>
    <mergeCell ref="A100:A104"/>
    <mergeCell ref="B100:B104"/>
    <mergeCell ref="C100:C104"/>
    <mergeCell ref="A22:A26"/>
    <mergeCell ref="A27:A31"/>
    <mergeCell ref="A89:A93"/>
    <mergeCell ref="B89:B93"/>
    <mergeCell ref="B84:B88"/>
    <mergeCell ref="A37:A41"/>
    <mergeCell ref="A42:A46"/>
    <mergeCell ref="B42:B46"/>
    <mergeCell ref="A53:A57"/>
    <mergeCell ref="B53:B57"/>
    <mergeCell ref="C22:C26"/>
    <mergeCell ref="B22:B26"/>
    <mergeCell ref="K19:K21"/>
    <mergeCell ref="B37:B41"/>
    <mergeCell ref="C37:C41"/>
    <mergeCell ref="H19:H21"/>
    <mergeCell ref="I19:I21"/>
    <mergeCell ref="J19:J21"/>
    <mergeCell ref="B27:B31"/>
    <mergeCell ref="C27:C31"/>
    <mergeCell ref="M19:M21"/>
    <mergeCell ref="L19:L21"/>
    <mergeCell ref="A16:A21"/>
    <mergeCell ref="B16:B21"/>
    <mergeCell ref="C16:C21"/>
    <mergeCell ref="D16:D21"/>
    <mergeCell ref="E16:M18"/>
    <mergeCell ref="E19:E21"/>
    <mergeCell ref="F19:F21"/>
    <mergeCell ref="G19:G21"/>
    <mergeCell ref="A32:A36"/>
    <mergeCell ref="B32:B36"/>
    <mergeCell ref="C32:C36"/>
    <mergeCell ref="C42:C46"/>
    <mergeCell ref="A47:A51"/>
    <mergeCell ref="B47:B51"/>
    <mergeCell ref="C47:C51"/>
    <mergeCell ref="C53:C57"/>
    <mergeCell ref="A58:A62"/>
    <mergeCell ref="B58:B62"/>
    <mergeCell ref="C58:C62"/>
    <mergeCell ref="A63:A67"/>
    <mergeCell ref="B63:B67"/>
    <mergeCell ref="C63:C67"/>
    <mergeCell ref="A136:A140"/>
    <mergeCell ref="B136:B140"/>
    <mergeCell ref="C136:C140"/>
    <mergeCell ref="A74:A78"/>
    <mergeCell ref="B74:B78"/>
    <mergeCell ref="C74:C78"/>
    <mergeCell ref="A79:A83"/>
    <mergeCell ref="C84:C88"/>
    <mergeCell ref="C89:C93"/>
    <mergeCell ref="A110:A114"/>
    <mergeCell ref="B79:B83"/>
    <mergeCell ref="C79:C83"/>
    <mergeCell ref="A84:A88"/>
    <mergeCell ref="A68:A72"/>
    <mergeCell ref="B68:B72"/>
    <mergeCell ref="C68:C72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L145"/>
  <sheetViews>
    <sheetView zoomScalePageLayoutView="0" workbookViewId="0" topLeftCell="A16">
      <pane xSplit="4" ySplit="6" topLeftCell="G31" activePane="bottomRight" state="frozen"/>
      <selection pane="topLeft" activeCell="A16" sqref="A16"/>
      <selection pane="topRight" activeCell="E16" sqref="E16"/>
      <selection pane="bottomLeft" activeCell="A22" sqref="A22"/>
      <selection pane="bottomRight" activeCell="I39" sqref="I39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1" width="10.28125" style="10" customWidth="1"/>
    <col min="12" max="12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2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2"/>
    </row>
    <row r="17" spans="1:12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4"/>
    </row>
    <row r="18" spans="1:12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6"/>
    </row>
    <row r="19" spans="1:12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0" t="s">
        <v>5</v>
      </c>
    </row>
    <row r="20" spans="1:12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47"/>
    </row>
    <row r="21" spans="1:12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48"/>
    </row>
    <row r="22" spans="1:12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K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166854.19999999998</v>
      </c>
      <c r="I22" s="12">
        <f>I23+I24+I25+I26</f>
        <v>140436.83000000002</v>
      </c>
      <c r="J22" s="12">
        <f t="shared" si="0"/>
        <v>134458.32</v>
      </c>
      <c r="K22" s="12">
        <f t="shared" si="0"/>
        <v>127844.12000000002</v>
      </c>
      <c r="L22" s="6">
        <f>SUM(E22:K22)</f>
        <v>1052967.87</v>
      </c>
    </row>
    <row r="23" spans="1:12" ht="25.5">
      <c r="A23" s="50"/>
      <c r="B23" s="50"/>
      <c r="C23" s="50"/>
      <c r="D23" s="2" t="s">
        <v>9</v>
      </c>
      <c r="E23" s="1">
        <f aca="true" t="shared" si="1" ref="E23:K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">
        <f>SUM(E23:K23)</f>
        <v>2294.48</v>
      </c>
    </row>
    <row r="24" spans="1:12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118395.59999999999</v>
      </c>
      <c r="I24" s="13">
        <f>I29+I60++I81+I86+I91+I97+I102+I107+I112+I118+I123+I128+I133+I138</f>
        <v>97216.03000000001</v>
      </c>
      <c r="J24" s="13">
        <f>J29+J60++J81+J86+J91+J97+J102+J107+J112+J118+J123+J128+J133</f>
        <v>99095.32</v>
      </c>
      <c r="K24" s="13">
        <f>K29+K60++K81+K86+K91+K97+K102+K107+K112+K118+K123+K128+K133</f>
        <v>95050.82000000002</v>
      </c>
      <c r="L24" s="1">
        <f>SUM(E24:K24)</f>
        <v>753757.31</v>
      </c>
    </row>
    <row r="25" spans="1:12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48458.6</v>
      </c>
      <c r="I25" s="13">
        <f>I30++I61+I82+I87+I92+I98+I103+I108+I113+I119+I124+I134+I129+I139</f>
        <v>43220.799999999996</v>
      </c>
      <c r="J25" s="13">
        <f>J30++J61+J82+J87+J92+J98+J103+J108+J113+J119+J124+J134+J129</f>
        <v>35363.00000000001</v>
      </c>
      <c r="K25" s="13">
        <f>K30++K61+K82+K87+K92+K98+K103+K108+K113+K119+K124+K134+K129</f>
        <v>32793.30000000001</v>
      </c>
      <c r="L25" s="1">
        <f>SUM(E25:K25)</f>
        <v>295833.07999999996</v>
      </c>
    </row>
    <row r="26" spans="1:12" ht="38.25">
      <c r="A26" s="51"/>
      <c r="B26" s="51"/>
      <c r="C26" s="51"/>
      <c r="D26" s="3" t="s">
        <v>12</v>
      </c>
      <c r="E26" s="1">
        <f aca="true" t="shared" si="2" ref="E26:K26">E31++E62+E83+E88+E93+E99+E104+E109+E114+E120+E125+E130+E135</f>
        <v>1083</v>
      </c>
      <c r="F26" s="1">
        <f t="shared" si="2"/>
        <v>0</v>
      </c>
      <c r="G26" s="1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">
        <f>SUM(E26:K26)</f>
        <v>1083</v>
      </c>
    </row>
    <row r="27" spans="1:12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3" ref="E27:L27">E28+E29+E30+E31</f>
        <v>141610.97</v>
      </c>
      <c r="F27" s="6">
        <f t="shared" si="3"/>
        <v>137800.09999999998</v>
      </c>
      <c r="G27" s="6">
        <f t="shared" si="3"/>
        <v>143187.6</v>
      </c>
      <c r="H27" s="12">
        <f t="shared" si="3"/>
        <v>146406.5</v>
      </c>
      <c r="I27" s="12">
        <f t="shared" si="3"/>
        <v>120018.2</v>
      </c>
      <c r="J27" s="12">
        <f t="shared" si="3"/>
        <v>111802.40000000001</v>
      </c>
      <c r="K27" s="12">
        <f t="shared" si="3"/>
        <v>110595.00000000001</v>
      </c>
      <c r="L27" s="6">
        <f t="shared" si="3"/>
        <v>911420.77</v>
      </c>
    </row>
    <row r="28" spans="1:12" ht="25.5">
      <c r="A28" s="56"/>
      <c r="B28" s="52"/>
      <c r="C28" s="52"/>
      <c r="D28" s="2" t="s">
        <v>9</v>
      </c>
      <c r="E28" s="1">
        <f aca="true" t="shared" si="4" ref="E28:K31">E33+E38+E43+E48+E54</f>
        <v>994.68</v>
      </c>
      <c r="F28" s="1">
        <f t="shared" si="4"/>
        <v>0</v>
      </c>
      <c r="G28" s="1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">
        <f>SUM(E28:K28)</f>
        <v>994.68</v>
      </c>
    </row>
    <row r="29" spans="1:12" ht="25.5">
      <c r="A29" s="56"/>
      <c r="B29" s="52"/>
      <c r="C29" s="52"/>
      <c r="D29" s="2" t="s">
        <v>10</v>
      </c>
      <c r="E29" s="1">
        <f t="shared" si="4"/>
        <v>92721.1</v>
      </c>
      <c r="F29" s="1">
        <f t="shared" si="4"/>
        <v>98870.9</v>
      </c>
      <c r="G29" s="1">
        <f t="shared" si="4"/>
        <v>98206.10000000002</v>
      </c>
      <c r="H29" s="13">
        <f t="shared" si="4"/>
        <v>99816.79999999999</v>
      </c>
      <c r="I29" s="13">
        <f t="shared" si="4"/>
        <v>78931.6</v>
      </c>
      <c r="J29" s="13">
        <f t="shared" si="4"/>
        <v>78567.6</v>
      </c>
      <c r="K29" s="13">
        <f t="shared" si="4"/>
        <v>79933.40000000001</v>
      </c>
      <c r="L29" s="1">
        <f>SUM(E29:K29)</f>
        <v>627047.5</v>
      </c>
    </row>
    <row r="30" spans="1:12" ht="25.5">
      <c r="A30" s="56"/>
      <c r="B30" s="52"/>
      <c r="C30" s="52"/>
      <c r="D30" s="2" t="s">
        <v>11</v>
      </c>
      <c r="E30" s="1">
        <f t="shared" si="4"/>
        <v>46812.189999999995</v>
      </c>
      <c r="F30" s="1">
        <f t="shared" si="4"/>
        <v>38929.2</v>
      </c>
      <c r="G30" s="1">
        <f t="shared" si="4"/>
        <v>44981.49999999999</v>
      </c>
      <c r="H30" s="13">
        <f t="shared" si="4"/>
        <v>46589.7</v>
      </c>
      <c r="I30" s="13">
        <f t="shared" si="4"/>
        <v>41086.59999999999</v>
      </c>
      <c r="J30" s="13">
        <f t="shared" si="4"/>
        <v>33234.8</v>
      </c>
      <c r="K30" s="13">
        <f t="shared" si="4"/>
        <v>30661.600000000002</v>
      </c>
      <c r="L30" s="1">
        <f>SUM(E30:K30)</f>
        <v>282295.5899999999</v>
      </c>
    </row>
    <row r="31" spans="1:12" ht="38.25">
      <c r="A31" s="57"/>
      <c r="B31" s="53"/>
      <c r="C31" s="53"/>
      <c r="D31" s="3" t="s">
        <v>12</v>
      </c>
      <c r="E31" s="1">
        <f t="shared" si="4"/>
        <v>1083</v>
      </c>
      <c r="F31" s="1">
        <f t="shared" si="4"/>
        <v>0</v>
      </c>
      <c r="G31" s="1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">
        <f>SUM(E31:K31)</f>
        <v>1083</v>
      </c>
    </row>
    <row r="32" spans="1:12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5" ref="E32:L32">E33+E34+E35+E36</f>
        <v>29260.340000000004</v>
      </c>
      <c r="F32" s="6">
        <f t="shared" si="5"/>
        <v>28756.5</v>
      </c>
      <c r="G32" s="6">
        <f t="shared" si="5"/>
        <v>27964.9</v>
      </c>
      <c r="H32" s="12">
        <f t="shared" si="5"/>
        <v>29008.1</v>
      </c>
      <c r="I32" s="12">
        <f t="shared" si="5"/>
        <v>28920</v>
      </c>
      <c r="J32" s="12">
        <f t="shared" si="5"/>
        <v>25479.300000000003</v>
      </c>
      <c r="K32" s="12">
        <f t="shared" si="5"/>
        <v>25890.5</v>
      </c>
      <c r="L32" s="6">
        <f t="shared" si="5"/>
        <v>195279.63999999998</v>
      </c>
    </row>
    <row r="33" spans="1:12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">
        <f>SUM(E33:K33)</f>
        <v>994.68</v>
      </c>
    </row>
    <row r="34" spans="1:12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12582.9</v>
      </c>
      <c r="I34" s="13">
        <v>13518.1</v>
      </c>
      <c r="J34" s="13">
        <v>13550.6</v>
      </c>
      <c r="K34" s="13">
        <v>14111.3</v>
      </c>
      <c r="L34" s="1">
        <f>SUM(E34:K34)</f>
        <v>93146.5</v>
      </c>
    </row>
    <row r="35" spans="1:12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16425.2</v>
      </c>
      <c r="I35" s="14">
        <v>15401.9</v>
      </c>
      <c r="J35" s="13">
        <v>11928.7</v>
      </c>
      <c r="K35" s="13">
        <v>11779.2</v>
      </c>
      <c r="L35" s="1">
        <f>SUM(E35:K35)</f>
        <v>101138.45999999999</v>
      </c>
    </row>
    <row r="36" spans="1:12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">
        <f>SUM(E36:K36)</f>
        <v>0</v>
      </c>
    </row>
    <row r="37" spans="1:12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6" ref="E37:L37">E38+E39+E40+E41</f>
        <v>104336.13</v>
      </c>
      <c r="F37" s="6">
        <f t="shared" si="6"/>
        <v>102342.4</v>
      </c>
      <c r="G37" s="6">
        <f t="shared" si="6"/>
        <v>107319.20000000001</v>
      </c>
      <c r="H37" s="12">
        <f t="shared" si="6"/>
        <v>109069.7</v>
      </c>
      <c r="I37" s="12">
        <f t="shared" si="6"/>
        <v>81865.1</v>
      </c>
      <c r="J37" s="12">
        <f t="shared" si="6"/>
        <v>77197.4</v>
      </c>
      <c r="K37" s="12">
        <f t="shared" si="6"/>
        <v>75531.40000000001</v>
      </c>
      <c r="L37" s="6">
        <f t="shared" si="6"/>
        <v>657661.33</v>
      </c>
    </row>
    <row r="38" spans="1:12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">
        <f>SUM(E38:K38)</f>
        <v>0</v>
      </c>
    </row>
    <row r="39" spans="1:12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85171.9</v>
      </c>
      <c r="I39" s="13">
        <v>62729.3</v>
      </c>
      <c r="J39" s="13">
        <v>62854.4</v>
      </c>
      <c r="K39" s="13">
        <v>63241.8</v>
      </c>
      <c r="L39" s="1">
        <f>SUM(E39:K39)</f>
        <v>521301.69999999995</v>
      </c>
    </row>
    <row r="40" spans="1:12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23897.8</v>
      </c>
      <c r="I40" s="14">
        <v>19135.8</v>
      </c>
      <c r="J40" s="13">
        <v>14343</v>
      </c>
      <c r="K40" s="13">
        <v>12289.6</v>
      </c>
      <c r="L40" s="1">
        <f>SUM(E40:K40)</f>
        <v>136359.63</v>
      </c>
    </row>
    <row r="41" spans="1:12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">
        <f>SUM(E41:K41)</f>
        <v>0</v>
      </c>
    </row>
    <row r="42" spans="1:12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7" ref="E42:L42">E43+E44+E45+E46</f>
        <v>2545.6</v>
      </c>
      <c r="F42" s="6">
        <f t="shared" si="7"/>
        <v>2635.2</v>
      </c>
      <c r="G42" s="6">
        <f t="shared" si="7"/>
        <v>3209.8999999999996</v>
      </c>
      <c r="H42" s="12">
        <f t="shared" si="7"/>
        <v>3483.2</v>
      </c>
      <c r="I42" s="12">
        <f t="shared" si="7"/>
        <v>3873.7</v>
      </c>
      <c r="J42" s="12">
        <f t="shared" si="7"/>
        <v>3754.2</v>
      </c>
      <c r="K42" s="12">
        <f t="shared" si="7"/>
        <v>3787.3</v>
      </c>
      <c r="L42" s="6">
        <f t="shared" si="7"/>
        <v>23289.1</v>
      </c>
    </row>
    <row r="43" spans="1:12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">
        <f>SUM(E43:K43)</f>
        <v>0</v>
      </c>
    </row>
    <row r="44" spans="1:12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1291.7</v>
      </c>
      <c r="J44" s="13">
        <v>1089.7</v>
      </c>
      <c r="K44" s="13">
        <v>1286.8</v>
      </c>
      <c r="L44" s="1">
        <f>SUM(E44:K44)</f>
        <v>6074</v>
      </c>
    </row>
    <row r="45" spans="1:12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2470.2</v>
      </c>
      <c r="I45" s="14">
        <v>2582</v>
      </c>
      <c r="J45" s="13">
        <v>2664.5</v>
      </c>
      <c r="K45" s="13">
        <v>2500.5</v>
      </c>
      <c r="L45" s="1">
        <f>SUM(E45:K45)</f>
        <v>17215.1</v>
      </c>
    </row>
    <row r="46" spans="1:12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">
        <f>SUM(E46:K46)</f>
        <v>0</v>
      </c>
    </row>
    <row r="47" spans="1:12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8" ref="E47:L47">E48+E49+E50+E51</f>
        <v>2460.7</v>
      </c>
      <c r="F47" s="6">
        <f t="shared" si="8"/>
        <v>2324.8</v>
      </c>
      <c r="G47" s="6">
        <f t="shared" si="8"/>
        <v>2768.3999999999996</v>
      </c>
      <c r="H47" s="12">
        <f t="shared" si="8"/>
        <v>2952</v>
      </c>
      <c r="I47" s="12">
        <f t="shared" si="8"/>
        <v>3125.4</v>
      </c>
      <c r="J47" s="12">
        <f t="shared" si="8"/>
        <v>3125.5</v>
      </c>
      <c r="K47" s="12">
        <f t="shared" si="8"/>
        <v>3130.8</v>
      </c>
      <c r="L47" s="6">
        <f t="shared" si="8"/>
        <v>19887.600000000002</v>
      </c>
    </row>
    <row r="48" spans="1:12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">
        <f>SUM(E48:K48)</f>
        <v>0</v>
      </c>
    </row>
    <row r="49" spans="1:12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1104.7</v>
      </c>
      <c r="J49" s="13">
        <v>785.1</v>
      </c>
      <c r="K49" s="13">
        <v>1005.7</v>
      </c>
      <c r="L49" s="1">
        <f>SUM(E49:K49)</f>
        <v>5038.900000000001</v>
      </c>
    </row>
    <row r="50" spans="1:12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2035.9</v>
      </c>
      <c r="I50" s="14">
        <v>2020.7</v>
      </c>
      <c r="J50" s="13">
        <v>2340.4</v>
      </c>
      <c r="K50" s="13">
        <v>2125.1</v>
      </c>
      <c r="L50" s="1">
        <f>SUM(E50:K50)</f>
        <v>14848.7</v>
      </c>
    </row>
    <row r="51" spans="1:12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">
        <f>SUM(E51:K51)</f>
        <v>0</v>
      </c>
    </row>
    <row r="52" spans="1:12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"/>
    </row>
    <row r="53" spans="1:12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9" ref="E53:L53">E54+E55+E56+E57</f>
        <v>3008.2</v>
      </c>
      <c r="F53" s="6">
        <f t="shared" si="9"/>
        <v>1741.2</v>
      </c>
      <c r="G53" s="6">
        <f t="shared" si="9"/>
        <v>1925.1999999999998</v>
      </c>
      <c r="H53" s="12">
        <f t="shared" si="9"/>
        <v>1893.5</v>
      </c>
      <c r="I53" s="12">
        <f t="shared" si="9"/>
        <v>2234</v>
      </c>
      <c r="J53" s="12">
        <f t="shared" si="9"/>
        <v>2246</v>
      </c>
      <c r="K53" s="12">
        <f t="shared" si="9"/>
        <v>2255</v>
      </c>
      <c r="L53" s="6">
        <f t="shared" si="9"/>
        <v>15303.100000000002</v>
      </c>
    </row>
    <row r="54" spans="1:12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">
        <f>SUM(E54:K54)</f>
        <v>0</v>
      </c>
    </row>
    <row r="55" spans="1:12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287.8</v>
      </c>
      <c r="J55" s="13">
        <v>287.8</v>
      </c>
      <c r="K55" s="13">
        <v>287.8</v>
      </c>
      <c r="L55" s="1">
        <f>SUM(E55:K55)</f>
        <v>1486.3999999999999</v>
      </c>
    </row>
    <row r="56" spans="1:12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1946.2</v>
      </c>
      <c r="J56" s="13">
        <v>1958.2</v>
      </c>
      <c r="K56" s="13">
        <v>1967.2</v>
      </c>
      <c r="L56" s="1">
        <f>SUM(E56:K56)</f>
        <v>12733.700000000003</v>
      </c>
    </row>
    <row r="57" spans="1:12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">
        <f>SUM(E57:K57)</f>
        <v>1083</v>
      </c>
    </row>
    <row r="58" spans="1:12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0" ref="E58:L58">E59+E60+E61+E62</f>
        <v>7604.8</v>
      </c>
      <c r="F58" s="6">
        <f t="shared" si="10"/>
        <v>11411.099999999999</v>
      </c>
      <c r="G58" s="6">
        <f t="shared" si="10"/>
        <v>11351.2</v>
      </c>
      <c r="H58" s="12">
        <f t="shared" si="10"/>
        <v>9082.3</v>
      </c>
      <c r="I58" s="12">
        <f t="shared" si="10"/>
        <v>11437.3</v>
      </c>
      <c r="J58" s="12">
        <f t="shared" si="10"/>
        <v>13564.4</v>
      </c>
      <c r="K58" s="12">
        <f t="shared" si="10"/>
        <v>7892.1</v>
      </c>
      <c r="L58" s="6">
        <f t="shared" si="10"/>
        <v>72343.2</v>
      </c>
    </row>
    <row r="59" spans="1:12" ht="25.5">
      <c r="A59" s="56"/>
      <c r="B59" s="52"/>
      <c r="C59" s="52"/>
      <c r="D59" s="2" t="s">
        <v>9</v>
      </c>
      <c r="E59" s="1">
        <f aca="true" t="shared" si="11" ref="E59:K59">E64+E69+E75+E80+E85</f>
        <v>0</v>
      </c>
      <c r="F59" s="1">
        <f t="shared" si="11"/>
        <v>0</v>
      </c>
      <c r="G59" s="1">
        <f t="shared" si="11"/>
        <v>0</v>
      </c>
      <c r="H59" s="13">
        <f t="shared" si="11"/>
        <v>0</v>
      </c>
      <c r="I59" s="13">
        <f t="shared" si="11"/>
        <v>0</v>
      </c>
      <c r="J59" s="13">
        <f t="shared" si="11"/>
        <v>0</v>
      </c>
      <c r="K59" s="13">
        <f t="shared" si="11"/>
        <v>0</v>
      </c>
      <c r="L59" s="1">
        <f>SUM(E59:K59)</f>
        <v>0</v>
      </c>
    </row>
    <row r="60" spans="1:12" ht="25.5">
      <c r="A60" s="56"/>
      <c r="B60" s="52"/>
      <c r="C60" s="52"/>
      <c r="D60" s="2" t="s">
        <v>10</v>
      </c>
      <c r="E60" s="1">
        <f aca="true" t="shared" si="12" ref="E60:K61">E65+E70+E76</f>
        <v>7604.8</v>
      </c>
      <c r="F60" s="1">
        <f t="shared" si="12"/>
        <v>11411.099999999999</v>
      </c>
      <c r="G60" s="1">
        <f t="shared" si="12"/>
        <v>11351.2</v>
      </c>
      <c r="H60" s="13">
        <f t="shared" si="12"/>
        <v>9082.3</v>
      </c>
      <c r="I60" s="13">
        <f t="shared" si="12"/>
        <v>11437.3</v>
      </c>
      <c r="J60" s="13">
        <f t="shared" si="12"/>
        <v>13564.4</v>
      </c>
      <c r="K60" s="13">
        <f t="shared" si="12"/>
        <v>7892.1</v>
      </c>
      <c r="L60" s="1">
        <f>SUM(E60:K60)</f>
        <v>72343.2</v>
      </c>
    </row>
    <row r="61" spans="1:12" ht="25.5">
      <c r="A61" s="56"/>
      <c r="B61" s="52"/>
      <c r="C61" s="52"/>
      <c r="D61" s="2" t="s">
        <v>11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3">
        <f t="shared" si="12"/>
        <v>0</v>
      </c>
      <c r="I61" s="13">
        <f t="shared" si="12"/>
        <v>0</v>
      </c>
      <c r="J61" s="13">
        <f t="shared" si="12"/>
        <v>0</v>
      </c>
      <c r="K61" s="13">
        <f t="shared" si="12"/>
        <v>0</v>
      </c>
      <c r="L61" s="1">
        <f>SUM(E61:K61)</f>
        <v>0</v>
      </c>
    </row>
    <row r="62" spans="1:12" ht="38.25">
      <c r="A62" s="57"/>
      <c r="B62" s="53"/>
      <c r="C62" s="53"/>
      <c r="D62" s="3" t="s">
        <v>12</v>
      </c>
      <c r="E62" s="1">
        <f aca="true" t="shared" si="13" ref="E62:K62">E67+E72+E78+E83+E88</f>
        <v>0</v>
      </c>
      <c r="F62" s="1">
        <f t="shared" si="13"/>
        <v>0</v>
      </c>
      <c r="G62" s="1">
        <f t="shared" si="13"/>
        <v>0</v>
      </c>
      <c r="H62" s="13">
        <f t="shared" si="13"/>
        <v>0</v>
      </c>
      <c r="I62" s="13">
        <f t="shared" si="13"/>
        <v>0</v>
      </c>
      <c r="J62" s="13">
        <f t="shared" si="13"/>
        <v>0</v>
      </c>
      <c r="K62" s="13">
        <f t="shared" si="13"/>
        <v>0</v>
      </c>
      <c r="L62" s="1">
        <f>SUM(E62:K62)</f>
        <v>0</v>
      </c>
    </row>
    <row r="63" spans="1:12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4" ref="E63:L63">E64+E65+E66+E67</f>
        <v>3067</v>
      </c>
      <c r="F63" s="6">
        <f t="shared" si="14"/>
        <v>3551.3</v>
      </c>
      <c r="G63" s="6">
        <f t="shared" si="14"/>
        <v>3250</v>
      </c>
      <c r="H63" s="12">
        <f t="shared" si="14"/>
        <v>3779</v>
      </c>
      <c r="I63" s="12">
        <f t="shared" si="14"/>
        <v>3741</v>
      </c>
      <c r="J63" s="12">
        <f t="shared" si="14"/>
        <v>3765</v>
      </c>
      <c r="K63" s="12">
        <f t="shared" si="14"/>
        <v>3765</v>
      </c>
      <c r="L63" s="6">
        <f t="shared" si="14"/>
        <v>24918.3</v>
      </c>
    </row>
    <row r="64" spans="1:12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">
        <f>SUM(E64:K64)</f>
        <v>0</v>
      </c>
    </row>
    <row r="65" spans="1:12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3779</v>
      </c>
      <c r="I65" s="14">
        <v>3741</v>
      </c>
      <c r="J65" s="13">
        <v>3765</v>
      </c>
      <c r="K65" s="13">
        <v>3765</v>
      </c>
      <c r="L65" s="1">
        <f>SUM(E65:K65)</f>
        <v>24918.3</v>
      </c>
    </row>
    <row r="66" spans="1:12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">
        <f>SUM(E66:K66)</f>
        <v>0</v>
      </c>
    </row>
    <row r="67" spans="1:12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">
        <f>SUM(E67:K67)</f>
        <v>0</v>
      </c>
    </row>
    <row r="68" spans="1:12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5" ref="E68:L68">E69+E70+E71+E72</f>
        <v>1163</v>
      </c>
      <c r="F68" s="6">
        <f t="shared" si="15"/>
        <v>1379.6</v>
      </c>
      <c r="G68" s="6">
        <f t="shared" si="15"/>
        <v>1556</v>
      </c>
      <c r="H68" s="12">
        <f t="shared" si="15"/>
        <v>1840</v>
      </c>
      <c r="I68" s="12">
        <f t="shared" si="15"/>
        <v>2024</v>
      </c>
      <c r="J68" s="12">
        <f t="shared" si="15"/>
        <v>2000</v>
      </c>
      <c r="K68" s="12">
        <f t="shared" si="15"/>
        <v>2000</v>
      </c>
      <c r="L68" s="6">
        <f t="shared" si="15"/>
        <v>11962.6</v>
      </c>
    </row>
    <row r="69" spans="1:12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">
        <f>SUM(E69:K69)</f>
        <v>0</v>
      </c>
    </row>
    <row r="70" spans="1:12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4">
        <v>2024</v>
      </c>
      <c r="J70" s="13">
        <v>2000</v>
      </c>
      <c r="K70" s="13">
        <v>2000</v>
      </c>
      <c r="L70" s="1">
        <f>SUM(E70:K70)</f>
        <v>11962.6</v>
      </c>
    </row>
    <row r="71" spans="1:12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">
        <f>SUM(E71:K71)</f>
        <v>0</v>
      </c>
    </row>
    <row r="72" spans="1:12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">
        <f>SUM(E72:K72)</f>
        <v>0</v>
      </c>
    </row>
    <row r="73" spans="1:12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"/>
    </row>
    <row r="74" spans="1:12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6" ref="E74:L74">E75+E76+E77+E78</f>
        <v>3374.8</v>
      </c>
      <c r="F74" s="6">
        <f t="shared" si="16"/>
        <v>6480.2</v>
      </c>
      <c r="G74" s="6">
        <f t="shared" si="16"/>
        <v>6545.2</v>
      </c>
      <c r="H74" s="12">
        <f t="shared" si="16"/>
        <v>3463.3</v>
      </c>
      <c r="I74" s="12">
        <f t="shared" si="16"/>
        <v>5672.3</v>
      </c>
      <c r="J74" s="12">
        <f t="shared" si="16"/>
        <v>7799.4</v>
      </c>
      <c r="K74" s="12">
        <f t="shared" si="16"/>
        <v>2127.1</v>
      </c>
      <c r="L74" s="6">
        <f t="shared" si="16"/>
        <v>35462.299999999996</v>
      </c>
    </row>
    <row r="75" spans="1:12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">
        <f>SUM(E75:K75)</f>
        <v>0</v>
      </c>
    </row>
    <row r="76" spans="1:12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7799.4</v>
      </c>
      <c r="K76" s="13">
        <v>2127.1</v>
      </c>
      <c r="L76" s="1">
        <f>SUM(E76:K76)</f>
        <v>35462.299999999996</v>
      </c>
    </row>
    <row r="77" spans="1:12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">
        <f>SUM(E77:K77)</f>
        <v>0</v>
      </c>
    </row>
    <row r="78" spans="1:12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">
        <f>SUM(E78:K78)</f>
        <v>0</v>
      </c>
    </row>
    <row r="79" spans="1:12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17" ref="E79:L79">E80+E81+E82+E83</f>
        <v>1281.9</v>
      </c>
      <c r="F79" s="6">
        <f t="shared" si="17"/>
        <v>1191.4</v>
      </c>
      <c r="G79" s="6">
        <f t="shared" si="17"/>
        <v>1274.4</v>
      </c>
      <c r="H79" s="12">
        <f t="shared" si="17"/>
        <v>1345.9</v>
      </c>
      <c r="I79" s="12">
        <f t="shared" si="17"/>
        <v>1307.4</v>
      </c>
      <c r="J79" s="12">
        <f t="shared" si="17"/>
        <v>1307.4</v>
      </c>
      <c r="K79" s="12">
        <f t="shared" si="17"/>
        <v>1307.4</v>
      </c>
      <c r="L79" s="6">
        <f t="shared" si="17"/>
        <v>9015.8</v>
      </c>
    </row>
    <row r="80" spans="1:12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"/>
    </row>
    <row r="81" spans="1:12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">
        <f>SUM(E81:K81)</f>
        <v>1709</v>
      </c>
    </row>
    <row r="82" spans="1:12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882.9</v>
      </c>
      <c r="I82" s="13">
        <v>1307.4</v>
      </c>
      <c r="J82" s="13">
        <v>1307.4</v>
      </c>
      <c r="K82" s="13">
        <v>1307.4</v>
      </c>
      <c r="L82" s="1">
        <f>SUM(E82:K82)</f>
        <v>7306.799999999999</v>
      </c>
    </row>
    <row r="83" spans="1:12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"/>
    </row>
    <row r="84" spans="1:12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18" ref="E84:L84">E85+E86+E87+E88</f>
        <v>642</v>
      </c>
      <c r="F84" s="6">
        <f t="shared" si="18"/>
        <v>550.1</v>
      </c>
      <c r="G84" s="6">
        <f t="shared" si="18"/>
        <v>685</v>
      </c>
      <c r="H84" s="12">
        <f t="shared" si="18"/>
        <v>726.5</v>
      </c>
      <c r="I84" s="12">
        <f t="shared" si="18"/>
        <v>759.5</v>
      </c>
      <c r="J84" s="12">
        <f t="shared" si="18"/>
        <v>759.5</v>
      </c>
      <c r="K84" s="12">
        <f t="shared" si="18"/>
        <v>759.5</v>
      </c>
      <c r="L84" s="6">
        <f t="shared" si="18"/>
        <v>4882.1</v>
      </c>
    </row>
    <row r="85" spans="1:12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"/>
    </row>
    <row r="86" spans="1:12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46</v>
      </c>
      <c r="J86" s="13">
        <v>46</v>
      </c>
      <c r="K86" s="13">
        <v>46</v>
      </c>
      <c r="L86" s="1">
        <f>SUM(E86:K86)</f>
        <v>163.5</v>
      </c>
    </row>
    <row r="87" spans="1:12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713.5</v>
      </c>
      <c r="J87" s="13">
        <v>713.5</v>
      </c>
      <c r="K87" s="13">
        <v>713.5</v>
      </c>
      <c r="L87" s="1">
        <f>SUM(E87:K87)</f>
        <v>4718.6</v>
      </c>
    </row>
    <row r="88" spans="1:12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"/>
    </row>
    <row r="89" spans="1:12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19" ref="E89:L89">E90+E91+E92+E93</f>
        <v>394.3</v>
      </c>
      <c r="F89" s="6">
        <f t="shared" si="19"/>
        <v>421.7</v>
      </c>
      <c r="G89" s="6">
        <f t="shared" si="19"/>
        <v>440.2</v>
      </c>
      <c r="H89" s="12">
        <f t="shared" si="19"/>
        <v>410.7</v>
      </c>
      <c r="I89" s="12">
        <f t="shared" si="19"/>
        <v>516</v>
      </c>
      <c r="J89" s="12">
        <f t="shared" si="19"/>
        <v>504</v>
      </c>
      <c r="K89" s="12">
        <f t="shared" si="19"/>
        <v>504</v>
      </c>
      <c r="L89" s="6">
        <f t="shared" si="19"/>
        <v>3190.9</v>
      </c>
    </row>
    <row r="90" spans="1:12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"/>
    </row>
    <row r="91" spans="1:12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410.7</v>
      </c>
      <c r="I91" s="13">
        <v>516</v>
      </c>
      <c r="J91" s="13">
        <v>504</v>
      </c>
      <c r="K91" s="13">
        <v>504</v>
      </c>
      <c r="L91" s="1">
        <f>SUM(E91:K91)</f>
        <v>3190.9</v>
      </c>
    </row>
    <row r="92" spans="1:12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">
        <f>SUM(E92:K92)</f>
        <v>0</v>
      </c>
    </row>
    <row r="93" spans="1:12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"/>
    </row>
    <row r="94" spans="1:12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"/>
    </row>
    <row r="95" spans="1:12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0" ref="E95:L95">E96+E97+E98+E99</f>
        <v>1206.4</v>
      </c>
      <c r="F95" s="6">
        <f t="shared" si="20"/>
        <v>716.7</v>
      </c>
      <c r="G95" s="6">
        <f t="shared" si="20"/>
        <v>784.5300000000001</v>
      </c>
      <c r="H95" s="12">
        <f t="shared" si="20"/>
        <v>719.5</v>
      </c>
      <c r="I95" s="12">
        <f t="shared" si="20"/>
        <v>479.42999999999995</v>
      </c>
      <c r="J95" s="12">
        <f t="shared" si="20"/>
        <v>530.72</v>
      </c>
      <c r="K95" s="12">
        <f t="shared" si="20"/>
        <v>534.22</v>
      </c>
      <c r="L95" s="6">
        <f t="shared" si="20"/>
        <v>4971.500000000001</v>
      </c>
    </row>
    <row r="96" spans="1:12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"/>
    </row>
    <row r="97" spans="1:12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4">
        <v>415.53</v>
      </c>
      <c r="J97" s="13">
        <v>463.32</v>
      </c>
      <c r="K97" s="13">
        <v>463.32</v>
      </c>
      <c r="L97" s="1">
        <f>SUM(E97:K97)</f>
        <v>3938.6100000000006</v>
      </c>
    </row>
    <row r="98" spans="1:12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63.9</v>
      </c>
      <c r="J98" s="13">
        <v>67.4</v>
      </c>
      <c r="K98" s="13">
        <v>70.9</v>
      </c>
      <c r="L98" s="1">
        <f>SUM(E98:K98)</f>
        <v>1032.89</v>
      </c>
    </row>
    <row r="99" spans="1:12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"/>
    </row>
    <row r="100" spans="1:12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1" ref="E100:L100">E101+E102+E103+E104</f>
        <v>60</v>
      </c>
      <c r="F100" s="6">
        <f t="shared" si="21"/>
        <v>20</v>
      </c>
      <c r="G100" s="6">
        <f t="shared" si="21"/>
        <v>43.3</v>
      </c>
      <c r="H100" s="12">
        <f t="shared" si="21"/>
        <v>20</v>
      </c>
      <c r="I100" s="12">
        <f t="shared" si="21"/>
        <v>20</v>
      </c>
      <c r="J100" s="12">
        <f t="shared" si="21"/>
        <v>20</v>
      </c>
      <c r="K100" s="12">
        <f t="shared" si="21"/>
        <v>20</v>
      </c>
      <c r="L100" s="6">
        <f t="shared" si="21"/>
        <v>203.3</v>
      </c>
    </row>
    <row r="101" spans="1:12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"/>
    </row>
    <row r="102" spans="1:12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">
        <f>SUM(E102:K102)</f>
        <v>0</v>
      </c>
    </row>
    <row r="103" spans="1:12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20</v>
      </c>
      <c r="I103" s="13">
        <v>20</v>
      </c>
      <c r="J103" s="13">
        <v>20</v>
      </c>
      <c r="K103" s="13">
        <v>20</v>
      </c>
      <c r="L103" s="1">
        <f>SUM(E103:K103)</f>
        <v>203.3</v>
      </c>
    </row>
    <row r="104" spans="1:12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"/>
    </row>
    <row r="105" spans="1:12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2" ref="E105:L105">E106+E107+E108+E109</f>
        <v>27</v>
      </c>
      <c r="F105" s="6">
        <f t="shared" si="22"/>
        <v>19.9</v>
      </c>
      <c r="G105" s="6">
        <f t="shared" si="22"/>
        <v>19.5</v>
      </c>
      <c r="H105" s="12">
        <f t="shared" si="22"/>
        <v>19.9</v>
      </c>
      <c r="I105" s="12">
        <f t="shared" si="22"/>
        <v>19.9</v>
      </c>
      <c r="J105" s="12">
        <f t="shared" si="22"/>
        <v>19.9</v>
      </c>
      <c r="K105" s="12">
        <f t="shared" si="22"/>
        <v>19.9</v>
      </c>
      <c r="L105" s="6">
        <f t="shared" si="22"/>
        <v>146.00000000000003</v>
      </c>
    </row>
    <row r="106" spans="1:12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"/>
    </row>
    <row r="107" spans="1:12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">
        <f>SUM(E107:K107)</f>
        <v>0</v>
      </c>
    </row>
    <row r="108" spans="1:12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">
        <f>SUM(E108:K108)</f>
        <v>146.00000000000003</v>
      </c>
    </row>
    <row r="109" spans="1:12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"/>
    </row>
    <row r="110" spans="1:12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3" ref="E110:L110">E111+E112+E113+E114</f>
        <v>0</v>
      </c>
      <c r="F110" s="6">
        <f t="shared" si="23"/>
        <v>0</v>
      </c>
      <c r="G110" s="6">
        <f t="shared" si="23"/>
        <v>0</v>
      </c>
      <c r="H110" s="12">
        <f t="shared" si="23"/>
        <v>0</v>
      </c>
      <c r="I110" s="12">
        <f t="shared" si="23"/>
        <v>0</v>
      </c>
      <c r="J110" s="12">
        <f t="shared" si="23"/>
        <v>0</v>
      </c>
      <c r="K110" s="12">
        <f t="shared" si="23"/>
        <v>0</v>
      </c>
      <c r="L110" s="6">
        <f t="shared" si="23"/>
        <v>0</v>
      </c>
    </row>
    <row r="111" spans="1:12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"/>
    </row>
    <row r="112" spans="1:12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">
        <f>SUM(E112:K112)</f>
        <v>0</v>
      </c>
    </row>
    <row r="113" spans="1:12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">
        <f>SUM(E113:K113)</f>
        <v>0</v>
      </c>
    </row>
    <row r="114" spans="1:12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"/>
    </row>
    <row r="115" spans="1:12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"/>
    </row>
    <row r="116" spans="1:12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4" ref="E116:L116">E117+E118+E119+E120</f>
        <v>0</v>
      </c>
      <c r="F116" s="6">
        <f t="shared" si="24"/>
        <v>0</v>
      </c>
      <c r="G116" s="6">
        <f t="shared" si="24"/>
        <v>0</v>
      </c>
      <c r="H116" s="12">
        <f t="shared" si="24"/>
        <v>0</v>
      </c>
      <c r="I116" s="12">
        <f t="shared" si="24"/>
        <v>0</v>
      </c>
      <c r="J116" s="12">
        <f t="shared" si="24"/>
        <v>0</v>
      </c>
      <c r="K116" s="12">
        <f t="shared" si="24"/>
        <v>0</v>
      </c>
      <c r="L116" s="6">
        <f t="shared" si="24"/>
        <v>0</v>
      </c>
    </row>
    <row r="117" spans="1:12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"/>
    </row>
    <row r="118" spans="1:12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">
        <f>SUM(E118:K118)</f>
        <v>0</v>
      </c>
    </row>
    <row r="119" spans="1:12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">
        <f>SUM(E119:K119)</f>
        <v>0</v>
      </c>
    </row>
    <row r="120" spans="1:12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"/>
    </row>
    <row r="121" spans="1:12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25" ref="E121:L121">E122+E123+E124+E125</f>
        <v>6404.5</v>
      </c>
      <c r="F121" s="6">
        <f t="shared" si="25"/>
        <v>6285.5</v>
      </c>
      <c r="G121" s="6">
        <f t="shared" si="25"/>
        <v>6572</v>
      </c>
      <c r="H121" s="12">
        <f t="shared" si="25"/>
        <v>7085</v>
      </c>
      <c r="I121" s="12">
        <f t="shared" si="25"/>
        <v>5689</v>
      </c>
      <c r="J121" s="12">
        <f t="shared" si="25"/>
        <v>5950</v>
      </c>
      <c r="K121" s="12">
        <f t="shared" si="25"/>
        <v>6212</v>
      </c>
      <c r="L121" s="6">
        <f t="shared" si="25"/>
        <v>44198</v>
      </c>
    </row>
    <row r="122" spans="1:12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"/>
    </row>
    <row r="123" spans="1:12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5689</v>
      </c>
      <c r="J123" s="13">
        <v>5950</v>
      </c>
      <c r="K123" s="13">
        <v>6212</v>
      </c>
      <c r="L123" s="1">
        <f>SUM(E123:K123)</f>
        <v>44198</v>
      </c>
    </row>
    <row r="124" spans="1:12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">
        <f>SUM(E124:K124)</f>
        <v>0</v>
      </c>
    </row>
    <row r="125" spans="1:12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"/>
    </row>
    <row r="126" spans="1:12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26" ref="E126:L126">E127+E128+E129+E130</f>
        <v>0</v>
      </c>
      <c r="F126" s="6">
        <f t="shared" si="26"/>
        <v>467.2</v>
      </c>
      <c r="G126" s="6">
        <f t="shared" si="26"/>
        <v>0</v>
      </c>
      <c r="H126" s="12">
        <f t="shared" si="26"/>
        <v>0</v>
      </c>
      <c r="I126" s="12">
        <f t="shared" si="26"/>
        <v>0</v>
      </c>
      <c r="J126" s="12">
        <f t="shared" si="26"/>
        <v>0</v>
      </c>
      <c r="K126" s="12">
        <f t="shared" si="26"/>
        <v>0</v>
      </c>
      <c r="L126" s="6">
        <f t="shared" si="26"/>
        <v>467.2</v>
      </c>
    </row>
    <row r="127" spans="1:12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">
        <f>SUM(E127:K127)</f>
        <v>443.8</v>
      </c>
    </row>
    <row r="128" spans="1:12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">
        <f>SUM(E128:K128)</f>
        <v>0</v>
      </c>
    </row>
    <row r="129" spans="1:12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">
        <f>SUM(E129:K129)</f>
        <v>23.4</v>
      </c>
    </row>
    <row r="130" spans="1:12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"/>
    </row>
    <row r="131" spans="1:12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27" ref="E131:L131">E132+E133+E134+E135</f>
        <v>0</v>
      </c>
      <c r="F131" s="6">
        <f t="shared" si="27"/>
        <v>0</v>
      </c>
      <c r="G131" s="6">
        <f t="shared" si="27"/>
        <v>901.1</v>
      </c>
      <c r="H131" s="12">
        <f t="shared" si="27"/>
        <v>0</v>
      </c>
      <c r="I131" s="12">
        <f t="shared" si="27"/>
        <v>0</v>
      </c>
      <c r="J131" s="12">
        <f t="shared" si="27"/>
        <v>0</v>
      </c>
      <c r="K131" s="12">
        <f t="shared" si="27"/>
        <v>0</v>
      </c>
      <c r="L131" s="6">
        <f t="shared" si="27"/>
        <v>901.1</v>
      </c>
    </row>
    <row r="132" spans="1:12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">
        <f>SUM(E132:K132)</f>
        <v>856</v>
      </c>
    </row>
    <row r="133" spans="1:12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">
        <f>SUM(E133:K133)</f>
        <v>0</v>
      </c>
    </row>
    <row r="134" spans="1:12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">
        <f>SUM(E134:K134)</f>
        <v>45.1</v>
      </c>
    </row>
    <row r="135" spans="1:12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"/>
    </row>
    <row r="136" spans="1:12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6">
        <f>L137+L138+L139+L140</f>
        <v>1228</v>
      </c>
    </row>
    <row r="137" spans="1:12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"/>
    </row>
    <row r="138" spans="1:12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4">
        <v>180.6</v>
      </c>
      <c r="J138" s="13"/>
      <c r="K138" s="13"/>
      <c r="L138" s="1">
        <f>SUM(E138:K138)</f>
        <v>1166.6</v>
      </c>
    </row>
    <row r="139" spans="1:12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4">
        <v>9.5</v>
      </c>
      <c r="J139" s="13"/>
      <c r="K139" s="13"/>
      <c r="L139" s="1">
        <f>SUM(E139:K139)</f>
        <v>61.4</v>
      </c>
    </row>
    <row r="140" spans="1:12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"/>
    </row>
    <row r="143" ht="12.75">
      <c r="A143" t="s">
        <v>67</v>
      </c>
    </row>
    <row r="145" ht="12.75">
      <c r="A145" t="s">
        <v>74</v>
      </c>
    </row>
  </sheetData>
  <sheetProtection/>
  <mergeCells count="83">
    <mergeCell ref="A89:A93"/>
    <mergeCell ref="B79:B83"/>
    <mergeCell ref="C79:C83"/>
    <mergeCell ref="A84:A88"/>
    <mergeCell ref="B89:B93"/>
    <mergeCell ref="C89:C93"/>
    <mergeCell ref="A68:A72"/>
    <mergeCell ref="B68:B72"/>
    <mergeCell ref="C68:C72"/>
    <mergeCell ref="B84:B88"/>
    <mergeCell ref="C84:C88"/>
    <mergeCell ref="A63:A67"/>
    <mergeCell ref="B63:B67"/>
    <mergeCell ref="C63:C67"/>
    <mergeCell ref="A136:A140"/>
    <mergeCell ref="B136:B140"/>
    <mergeCell ref="C136:C140"/>
    <mergeCell ref="A74:A78"/>
    <mergeCell ref="B74:B78"/>
    <mergeCell ref="C74:C78"/>
    <mergeCell ref="A79:A83"/>
    <mergeCell ref="B100:B104"/>
    <mergeCell ref="C100:C104"/>
    <mergeCell ref="A131:A135"/>
    <mergeCell ref="A53:A57"/>
    <mergeCell ref="B53:B57"/>
    <mergeCell ref="C53:C57"/>
    <mergeCell ref="A58:A62"/>
    <mergeCell ref="B58:B62"/>
    <mergeCell ref="C58:C62"/>
    <mergeCell ref="A95:A99"/>
    <mergeCell ref="D16:D21"/>
    <mergeCell ref="E16:L18"/>
    <mergeCell ref="H19:H21"/>
    <mergeCell ref="I19:I21"/>
    <mergeCell ref="J19:J21"/>
    <mergeCell ref="L19:L21"/>
    <mergeCell ref="K19:K21"/>
    <mergeCell ref="C47:C51"/>
    <mergeCell ref="B16:B21"/>
    <mergeCell ref="C16:C21"/>
    <mergeCell ref="C22:C26"/>
    <mergeCell ref="B37:B41"/>
    <mergeCell ref="C37:C41"/>
    <mergeCell ref="C27:C31"/>
    <mergeCell ref="B32:B36"/>
    <mergeCell ref="C32:C36"/>
    <mergeCell ref="A16:A21"/>
    <mergeCell ref="A42:A46"/>
    <mergeCell ref="B42:B46"/>
    <mergeCell ref="C42:C46"/>
    <mergeCell ref="A37:A41"/>
    <mergeCell ref="A22:A26"/>
    <mergeCell ref="A105:A109"/>
    <mergeCell ref="B105:B109"/>
    <mergeCell ref="C105:C109"/>
    <mergeCell ref="B22:B26"/>
    <mergeCell ref="A32:A36"/>
    <mergeCell ref="B95:B99"/>
    <mergeCell ref="C95:C99"/>
    <mergeCell ref="A100:A104"/>
    <mergeCell ref="A47:A51"/>
    <mergeCell ref="B47:B51"/>
    <mergeCell ref="C10:J12"/>
    <mergeCell ref="A121:A125"/>
    <mergeCell ref="B121:B125"/>
    <mergeCell ref="C121:C125"/>
    <mergeCell ref="A116:A120"/>
    <mergeCell ref="A27:A31"/>
    <mergeCell ref="E19:E21"/>
    <mergeCell ref="F19:F21"/>
    <mergeCell ref="G19:G21"/>
    <mergeCell ref="B27:B31"/>
    <mergeCell ref="B131:B135"/>
    <mergeCell ref="C131:C135"/>
    <mergeCell ref="A126:A130"/>
    <mergeCell ref="B126:B130"/>
    <mergeCell ref="C126:C130"/>
    <mergeCell ref="B110:B114"/>
    <mergeCell ref="B116:B120"/>
    <mergeCell ref="C116:C120"/>
    <mergeCell ref="A110:A114"/>
    <mergeCell ref="C110:C114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189"/>
  <sheetViews>
    <sheetView zoomScalePageLayoutView="0" workbookViewId="0" topLeftCell="A13">
      <pane xSplit="4" ySplit="9" topLeftCell="J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C188" sqref="C188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31" customWidth="1"/>
    <col min="12" max="13" width="10.28125" style="31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36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37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38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33">
        <f t="shared" si="0"/>
        <v>172751.82400000002</v>
      </c>
      <c r="L22" s="33">
        <f t="shared" si="0"/>
        <v>154703.29</v>
      </c>
      <c r="M22" s="33">
        <f>M23+M24+M25+M26</f>
        <v>154053</v>
      </c>
      <c r="N22" s="6">
        <f aca="true" t="shared" si="1" ref="N22:N31">SUM(E22:M22)</f>
        <v>1440323.014</v>
      </c>
    </row>
    <row r="23" spans="1:14" ht="25.5">
      <c r="A23" s="50"/>
      <c r="B23" s="50"/>
      <c r="C23" s="50"/>
      <c r="D23" s="2" t="s">
        <v>9</v>
      </c>
      <c r="E23" s="1">
        <f aca="true" t="shared" si="2" ref="E23:J23">E28+E69+E90+E95+E100+E106+E111+E116+E121+E127+E132+E137+E142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34">
        <f>K28+K69+K90+K95+K100+K106+K111+K116+K121+K127+K132+K137+K142+K172</f>
        <v>2538.8</v>
      </c>
      <c r="L23" s="34">
        <f>L28+L69+L90+L95+L100+L106+L111+L116+L121+L127+L132+L137+L142</f>
        <v>6745.8</v>
      </c>
      <c r="M23" s="34">
        <f>M28+M69+M90+M95+M100+M106+M111+M116+M121+M127+M132+M137+M142</f>
        <v>6745.8</v>
      </c>
      <c r="N23" s="16">
        <f>SUM(E23:M23)</f>
        <v>18324.88</v>
      </c>
    </row>
    <row r="24" spans="1:14" ht="25.5">
      <c r="A24" s="50"/>
      <c r="B24" s="50"/>
      <c r="C24" s="50"/>
      <c r="D24" s="2" t="s">
        <v>10</v>
      </c>
      <c r="E24" s="1">
        <f>E29+E70++E91+E96+E101+E107+E112+E117+E122+E128+E133+E138+E143</f>
        <v>108604.6</v>
      </c>
      <c r="F24" s="1">
        <f>F29+F70++F91+F96+F101+F107+F112+F117+F122+F128+F133+F138+F143</f>
        <v>117903</v>
      </c>
      <c r="G24" s="1">
        <f>G29+G70++G91+G96+G101+G107+G112+G117+G122+G128+G133+G138+G143</f>
        <v>117491.94000000002</v>
      </c>
      <c r="H24" s="13">
        <f>H29+H70++H91+H96+H101+H107+H112+H117+H122+H128+H133+H138+H143+H148</f>
        <v>118022.00000000001</v>
      </c>
      <c r="I24" s="13">
        <f>I29+I70++I91+I96+I101+I107+I112+I117+I122+I128+I133+I138+I143+I148+I158</f>
        <v>104293.12999999999</v>
      </c>
      <c r="J24" s="34">
        <f>J29+J70++J91+J96+J101+J107+J112+J117+J122+J128+J133+J138+J143+J163</f>
        <v>113927.27</v>
      </c>
      <c r="K24" s="34">
        <f>K29+K70++K91+K96+K101+K107+K112+K117+K122+K128+K133+K138+K143+K168+K148+K153</f>
        <v>121875.74500000001</v>
      </c>
      <c r="L24" s="34">
        <f>L29+L70++L91+L96+L101+L107+L112+L117+L122+L128+L133+L138+L143</f>
        <v>106350.8</v>
      </c>
      <c r="M24" s="34">
        <f>M29+M70++M91+M96+M101+M107+M112+M117+M122+M128+M133+M138+M143</f>
        <v>106036.7</v>
      </c>
      <c r="N24" s="16">
        <f t="shared" si="1"/>
        <v>1014505.185</v>
      </c>
    </row>
    <row r="25" spans="1:14" ht="25.5">
      <c r="A25" s="50"/>
      <c r="B25" s="50"/>
      <c r="C25" s="50"/>
      <c r="D25" s="2" t="s">
        <v>11</v>
      </c>
      <c r="E25" s="1">
        <f>E30++E71+E92+E97+E102+E108+E113+E118+E123+E129+E134+E144+E139</f>
        <v>48549.59</v>
      </c>
      <c r="F25" s="1">
        <f>F30++F71+F92+F97+F102+F108+F113+F118+F123+F129+F134+F144+F139</f>
        <v>40536.9</v>
      </c>
      <c r="G25" s="1">
        <f>G30++G71+G92+G97+G102+G108+G113+G118+G123+G129+G134+G144+G139</f>
        <v>46910.88999999999</v>
      </c>
      <c r="H25" s="13">
        <f>H30++H71+H92+H97+H102+H108+H113+H118+H123+H129+H134+H144+H139+H149</f>
        <v>48135.5</v>
      </c>
      <c r="I25" s="13">
        <f>I30++I71+I92+I97+I102+I108+I113+I118+I123+I129+I134+I144+I139+I149+I159</f>
        <v>43904.48000000001</v>
      </c>
      <c r="J25" s="34">
        <f>J30++J71+J92+J97+J102+J108+J113+J118+J123+J129+J134+J144+J139+J154+J164</f>
        <v>47158.12000000001</v>
      </c>
      <c r="K25" s="42">
        <f>K30++K71+K92+K97+K102+K108+K113+K118+K123+K129+K134+K144+K139+K174+K149+K169+K179+K184</f>
        <v>48337.278999999995</v>
      </c>
      <c r="L25" s="42">
        <f>L30++L71+L92+L97+L102+L108+L113+L118+L123+L129+L134+L144+L139+L174+L149+L169+L179+L184</f>
        <v>41606.69</v>
      </c>
      <c r="M25" s="42">
        <f>M30++M71+M92+M97+M102+M108+M113+M118+M123+M129+M134+M144+M139+M174+M149+M169+M179+M184</f>
        <v>41270.5</v>
      </c>
      <c r="N25" s="16">
        <f>SUM(E25:M25)</f>
        <v>406409.94899999996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E31++E72+E93+E98+E103+E109+E114+E119+E124+E130+E135+E140+E145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>M31++M72+M93+M98+M103+M109+M114+M119+M124+M130+M135+M140+M145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M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33">
        <f t="shared" si="4"/>
        <v>143359.836</v>
      </c>
      <c r="L27" s="33">
        <f t="shared" si="4"/>
        <v>134413.628</v>
      </c>
      <c r="M27" s="33">
        <f t="shared" si="4"/>
        <v>134205.038</v>
      </c>
      <c r="N27" s="6">
        <f t="shared" si="1"/>
        <v>1244096.032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41">
        <f>K33+K38+K43+K48+K54+K59+K64</f>
        <v>2538.8</v>
      </c>
      <c r="L28" s="34">
        <f>L33+L38+L43+L48+L54+L59+L64</f>
        <v>6745.8</v>
      </c>
      <c r="M28" s="34">
        <f>M33+M38+M43+M48+M54+M59+M64</f>
        <v>6745.8</v>
      </c>
      <c r="N28" s="16">
        <f>SUM(E28:M28)</f>
        <v>17025.08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34">
        <f>K34+K39+K44+K49+K55</f>
        <v>95729.1</v>
      </c>
      <c r="L29" s="34">
        <f t="shared" si="5"/>
        <v>89404.2</v>
      </c>
      <c r="M29" s="34">
        <f>M34+M39+M44+M49+M55</f>
        <v>89534.2</v>
      </c>
      <c r="N29" s="16">
        <f t="shared" si="1"/>
        <v>842266.3999999999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42">
        <f>K35+K40+K45+K50+K56+K66</f>
        <v>45091.936</v>
      </c>
      <c r="L30" s="34">
        <f t="shared" si="5"/>
        <v>38263.628000000004</v>
      </c>
      <c r="M30" s="34">
        <f>M35+M40+M45+M50+M56</f>
        <v>37925.038</v>
      </c>
      <c r="N30" s="16">
        <f t="shared" si="1"/>
        <v>383721.55199999997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33">
        <f t="shared" si="6"/>
        <v>40351.118</v>
      </c>
      <c r="L32" s="33">
        <f t="shared" si="6"/>
        <v>32231.1</v>
      </c>
      <c r="M32" s="33">
        <f t="shared" si="6"/>
        <v>31965</v>
      </c>
      <c r="N32" s="6">
        <f>SUM(E32:M32)</f>
        <v>287666.958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34"/>
      <c r="L33" s="34"/>
      <c r="M33" s="34"/>
      <c r="N33" s="16">
        <f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5">
        <v>23799.818</v>
      </c>
      <c r="L34" s="34">
        <v>19895.2</v>
      </c>
      <c r="M34" s="34">
        <v>19895.2</v>
      </c>
      <c r="N34" s="16">
        <f>SUM(E34:M34)</f>
        <v>152315.218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35">
        <v>16551.3</v>
      </c>
      <c r="L35" s="34">
        <v>12335.9</v>
      </c>
      <c r="M35" s="34">
        <v>12069.8</v>
      </c>
      <c r="N35" s="16">
        <f>SUM(E35:M35)</f>
        <v>134357.06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34"/>
      <c r="L36" s="34"/>
      <c r="M36" s="34"/>
      <c r="N36" s="16">
        <f>SUM(E36:L36)</f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M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33">
        <f t="shared" si="7"/>
        <v>88729.86</v>
      </c>
      <c r="K37" s="33">
        <f>K38+K39+K40+K41</f>
        <v>87047.161</v>
      </c>
      <c r="L37" s="33">
        <f t="shared" si="7"/>
        <v>83185.5</v>
      </c>
      <c r="M37" s="33">
        <f t="shared" si="7"/>
        <v>83211.5</v>
      </c>
      <c r="N37" s="6">
        <f>SUM(E37:M37)</f>
        <v>850301.8509999999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34"/>
      <c r="L38" s="34"/>
      <c r="M38" s="34"/>
      <c r="N38" s="16">
        <f>SUM(E38:L38)+M38</f>
        <v>0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5">
        <v>68596.182</v>
      </c>
      <c r="L39" s="34">
        <v>65277</v>
      </c>
      <c r="M39" s="34">
        <v>65402</v>
      </c>
      <c r="N39" s="16">
        <f>SUM(E39:M39)</f>
        <v>664823.282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40">
        <v>18450.979</v>
      </c>
      <c r="L40" s="34">
        <v>17908.5</v>
      </c>
      <c r="M40" s="34">
        <v>17809.5</v>
      </c>
      <c r="N40" s="16">
        <f>SUM(E40:M40)</f>
        <v>185478.569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34"/>
      <c r="L41" s="34"/>
      <c r="M41" s="34"/>
      <c r="N41" s="16">
        <f>SUM(E41:L41)</f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M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33">
        <f t="shared" si="8"/>
        <v>4200.1</v>
      </c>
      <c r="K42" s="33">
        <f t="shared" si="8"/>
        <v>4487.257</v>
      </c>
      <c r="L42" s="33">
        <f t="shared" si="8"/>
        <v>4377.7</v>
      </c>
      <c r="M42" s="33">
        <f t="shared" si="8"/>
        <v>4398.3</v>
      </c>
      <c r="N42" s="6">
        <f>SUM(E42:M42)</f>
        <v>33290.856999999996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34"/>
      <c r="L43" s="34"/>
      <c r="M43" s="34"/>
      <c r="N43" s="16">
        <f aca="true" t="shared" si="9" ref="N43:N11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34">
        <v>1756.4</v>
      </c>
      <c r="L44" s="34">
        <v>2284</v>
      </c>
      <c r="M44" s="34">
        <v>2286</v>
      </c>
      <c r="N44" s="16">
        <f t="shared" si="9"/>
        <v>12433.5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4">
        <v>2730.857</v>
      </c>
      <c r="L45" s="34">
        <v>2093.7</v>
      </c>
      <c r="M45" s="34">
        <v>2112.3</v>
      </c>
      <c r="N45" s="16">
        <f t="shared" si="9"/>
        <v>20857.357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34"/>
      <c r="L46" s="34"/>
      <c r="M46" s="34"/>
      <c r="N46" s="16">
        <f t="shared" si="9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0" ref="E47:M47">E48+E49+E50+E51</f>
        <v>2460.7</v>
      </c>
      <c r="F47" s="6">
        <f t="shared" si="10"/>
        <v>2324.8</v>
      </c>
      <c r="G47" s="6">
        <f t="shared" si="10"/>
        <v>2768.3999999999996</v>
      </c>
      <c r="H47" s="12">
        <f t="shared" si="10"/>
        <v>2950.1</v>
      </c>
      <c r="I47" s="12">
        <f t="shared" si="10"/>
        <v>3370.2</v>
      </c>
      <c r="J47" s="33">
        <f t="shared" si="10"/>
        <v>3741.3</v>
      </c>
      <c r="K47" s="33">
        <f t="shared" si="10"/>
        <v>4942.1</v>
      </c>
      <c r="L47" s="33">
        <f t="shared" si="10"/>
        <v>3882.428</v>
      </c>
      <c r="M47" s="33">
        <f t="shared" si="10"/>
        <v>3890.2380000000003</v>
      </c>
      <c r="N47" s="6">
        <f t="shared" si="9"/>
        <v>30330.266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34"/>
      <c r="L48" s="34"/>
      <c r="M48" s="34"/>
      <c r="N48" s="16">
        <f t="shared" si="9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34">
        <v>1053.1</v>
      </c>
      <c r="L49" s="34">
        <v>1424.4</v>
      </c>
      <c r="M49" s="34">
        <v>1427.4</v>
      </c>
      <c r="N49" s="16">
        <f t="shared" si="9"/>
        <v>9102.1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34">
        <v>3889</v>
      </c>
      <c r="L50" s="43">
        <v>2458.028</v>
      </c>
      <c r="M50" s="43">
        <v>2462.838</v>
      </c>
      <c r="N50" s="16">
        <f t="shared" si="9"/>
        <v>21228.165999999997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34"/>
      <c r="L51" s="34"/>
      <c r="M51" s="34"/>
      <c r="N51" s="16">
        <f t="shared" si="9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34"/>
      <c r="L52" s="34"/>
      <c r="M52" s="34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1" ref="E53:M53">E54+E55+E56+E57</f>
        <v>3008.2</v>
      </c>
      <c r="F53" s="6">
        <f t="shared" si="11"/>
        <v>1741.2</v>
      </c>
      <c r="G53" s="6">
        <f t="shared" si="11"/>
        <v>1925.1999999999998</v>
      </c>
      <c r="H53" s="12">
        <f t="shared" si="11"/>
        <v>1893.5</v>
      </c>
      <c r="I53" s="12">
        <f t="shared" si="11"/>
        <v>2434.4</v>
      </c>
      <c r="J53" s="33">
        <f t="shared" si="11"/>
        <v>3494.5</v>
      </c>
      <c r="K53" s="33">
        <f t="shared" si="11"/>
        <v>3987</v>
      </c>
      <c r="L53" s="33">
        <f t="shared" si="11"/>
        <v>3991.1</v>
      </c>
      <c r="M53" s="33">
        <f t="shared" si="11"/>
        <v>3994.2</v>
      </c>
      <c r="N53" s="6">
        <f t="shared" si="9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34"/>
      <c r="L54" s="34"/>
      <c r="M54" s="34"/>
      <c r="N54" s="16">
        <f t="shared" si="9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34">
        <v>523.6</v>
      </c>
      <c r="L55" s="34">
        <v>523.6</v>
      </c>
      <c r="M55" s="34">
        <v>523.6</v>
      </c>
      <c r="N55" s="16">
        <f t="shared" si="9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34">
        <v>3463.4</v>
      </c>
      <c r="L56" s="34">
        <v>3467.5</v>
      </c>
      <c r="M56" s="34">
        <v>3470.6</v>
      </c>
      <c r="N56" s="16">
        <f t="shared" si="9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34"/>
      <c r="L57" s="34"/>
      <c r="M57" s="34"/>
      <c r="N57" s="16">
        <f t="shared" si="9"/>
        <v>1083</v>
      </c>
    </row>
    <row r="58" spans="1:14" ht="12.75" customHeight="1">
      <c r="A58" s="61" t="s">
        <v>109</v>
      </c>
      <c r="B58" s="64" t="s">
        <v>17</v>
      </c>
      <c r="C58" s="66" t="s">
        <v>111</v>
      </c>
      <c r="D58" s="6" t="s">
        <v>8</v>
      </c>
      <c r="E58" s="6">
        <f aca="true" t="shared" si="12" ref="E58:J58">E59+E60+E61+E62</f>
        <v>0</v>
      </c>
      <c r="F58" s="6">
        <f t="shared" si="12"/>
        <v>0</v>
      </c>
      <c r="G58" s="6">
        <f t="shared" si="12"/>
        <v>0</v>
      </c>
      <c r="H58" s="12">
        <f t="shared" si="12"/>
        <v>0</v>
      </c>
      <c r="I58" s="12">
        <f t="shared" si="12"/>
        <v>0</v>
      </c>
      <c r="J58" s="33">
        <f t="shared" si="12"/>
        <v>0</v>
      </c>
      <c r="K58" s="33">
        <f>K59+K60+K61+K62</f>
        <v>1910</v>
      </c>
      <c r="L58" s="33">
        <f>L59+L60+L61+L62</f>
        <v>5077.8</v>
      </c>
      <c r="M58" s="33">
        <f>M59+M60+M61+M62</f>
        <v>5077.8</v>
      </c>
      <c r="N58" s="6">
        <f>SUM(E58:M58)</f>
        <v>12065.6</v>
      </c>
    </row>
    <row r="59" spans="1:14" ht="25.5">
      <c r="A59" s="62"/>
      <c r="B59" s="50"/>
      <c r="C59" s="67"/>
      <c r="D59" s="2" t="s">
        <v>9</v>
      </c>
      <c r="E59" s="1"/>
      <c r="F59" s="1"/>
      <c r="G59" s="1"/>
      <c r="H59" s="13"/>
      <c r="I59" s="13"/>
      <c r="J59" s="34"/>
      <c r="K59" s="35">
        <v>1910</v>
      </c>
      <c r="L59" s="34">
        <v>5077.8</v>
      </c>
      <c r="M59" s="34">
        <v>5077.8</v>
      </c>
      <c r="N59" s="16">
        <f>SUM(E59:M59)</f>
        <v>12065.6</v>
      </c>
    </row>
    <row r="60" spans="1:14" ht="25.5">
      <c r="A60" s="62"/>
      <c r="B60" s="50"/>
      <c r="C60" s="67"/>
      <c r="D60" s="2" t="s">
        <v>10</v>
      </c>
      <c r="E60" s="1"/>
      <c r="F60" s="1"/>
      <c r="G60" s="1"/>
      <c r="H60" s="13"/>
      <c r="I60" s="13"/>
      <c r="J60" s="34"/>
      <c r="K60" s="34"/>
      <c r="L60" s="34"/>
      <c r="M60" s="34"/>
      <c r="N60" s="16">
        <f>SUM(E60:M60)</f>
        <v>0</v>
      </c>
    </row>
    <row r="61" spans="1:14" ht="25.5">
      <c r="A61" s="62"/>
      <c r="B61" s="50"/>
      <c r="C61" s="67"/>
      <c r="D61" s="2" t="s">
        <v>11</v>
      </c>
      <c r="E61" s="1"/>
      <c r="F61" s="1"/>
      <c r="G61" s="1"/>
      <c r="H61" s="13"/>
      <c r="I61" s="13"/>
      <c r="J61" s="34"/>
      <c r="K61" s="34"/>
      <c r="L61" s="34"/>
      <c r="M61" s="34"/>
      <c r="N61" s="16">
        <f>SUM(E61:M61)</f>
        <v>0</v>
      </c>
    </row>
    <row r="62" spans="1:14" ht="38.25">
      <c r="A62" s="63"/>
      <c r="B62" s="51"/>
      <c r="C62" s="68"/>
      <c r="D62" s="3" t="s">
        <v>12</v>
      </c>
      <c r="E62" s="1"/>
      <c r="F62" s="1"/>
      <c r="G62" s="1"/>
      <c r="H62" s="13"/>
      <c r="I62" s="13"/>
      <c r="J62" s="34"/>
      <c r="K62" s="34"/>
      <c r="L62" s="34"/>
      <c r="M62" s="34"/>
      <c r="N62" s="16">
        <f>SUM(E62:L62)</f>
        <v>0</v>
      </c>
    </row>
    <row r="63" spans="1:14" ht="12.75" customHeight="1">
      <c r="A63" s="61" t="s">
        <v>110</v>
      </c>
      <c r="B63" s="64" t="s">
        <v>17</v>
      </c>
      <c r="C63" s="65" t="s">
        <v>112</v>
      </c>
      <c r="D63" s="6" t="s">
        <v>8</v>
      </c>
      <c r="E63" s="6">
        <f aca="true" t="shared" si="13" ref="E63:J63">E64+E65+E66+E67</f>
        <v>0</v>
      </c>
      <c r="F63" s="6">
        <f t="shared" si="13"/>
        <v>0</v>
      </c>
      <c r="G63" s="6">
        <f t="shared" si="13"/>
        <v>0</v>
      </c>
      <c r="H63" s="12">
        <f t="shared" si="13"/>
        <v>0</v>
      </c>
      <c r="I63" s="12">
        <f t="shared" si="13"/>
        <v>0</v>
      </c>
      <c r="J63" s="33">
        <f t="shared" si="13"/>
        <v>0</v>
      </c>
      <c r="K63" s="33">
        <f>K64+K65+K66+K67</f>
        <v>635.1999999999999</v>
      </c>
      <c r="L63" s="33">
        <f>L64+L65+L66+L67</f>
        <v>1755.79</v>
      </c>
      <c r="M63" s="33">
        <f>M64+M65+M66+M67</f>
        <v>1755.79</v>
      </c>
      <c r="N63" s="6">
        <f>SUM(E63:M63)</f>
        <v>4146.78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44">
        <v>628.8</v>
      </c>
      <c r="L64" s="34">
        <v>1668</v>
      </c>
      <c r="M64" s="34">
        <v>1668</v>
      </c>
      <c r="N64" s="16">
        <f>SUM(K64:M64)</f>
        <v>3964.8</v>
      </c>
    </row>
    <row r="65" spans="1:14" ht="25.5">
      <c r="A65" s="62"/>
      <c r="B65" s="50"/>
      <c r="C65" s="50"/>
      <c r="D65" s="2" t="s">
        <v>10</v>
      </c>
      <c r="E65" s="1"/>
      <c r="F65" s="1"/>
      <c r="G65" s="1"/>
      <c r="H65" s="13"/>
      <c r="I65" s="13"/>
      <c r="J65" s="34"/>
      <c r="K65" s="34"/>
      <c r="L65" s="34"/>
      <c r="M65" s="34"/>
      <c r="N65" s="16">
        <f>SUM(E65:M65)</f>
        <v>0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35">
        <v>6.4</v>
      </c>
      <c r="L66" s="34">
        <v>87.79</v>
      </c>
      <c r="M66" s="34">
        <v>87.79</v>
      </c>
      <c r="N66" s="16">
        <f>SUM(E66:M66)</f>
        <v>181.98000000000002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34"/>
      <c r="L67" s="34"/>
      <c r="M67" s="34"/>
      <c r="N67" s="16">
        <f>SUM(E67:L67)</f>
        <v>0</v>
      </c>
    </row>
    <row r="68" spans="1:14" ht="12.75" customHeight="1">
      <c r="A68" s="55" t="s">
        <v>26</v>
      </c>
      <c r="B68" s="49" t="s">
        <v>14</v>
      </c>
      <c r="C68" s="49" t="s">
        <v>27</v>
      </c>
      <c r="D68" s="6" t="s">
        <v>8</v>
      </c>
      <c r="E68" s="6">
        <f aca="true" t="shared" si="14" ref="E68:M68">E69+E70+E71+E72</f>
        <v>7604.8</v>
      </c>
      <c r="F68" s="6">
        <f t="shared" si="14"/>
        <v>11411.099999999999</v>
      </c>
      <c r="G68" s="6">
        <f t="shared" si="14"/>
        <v>11351.2</v>
      </c>
      <c r="H68" s="12">
        <f t="shared" si="14"/>
        <v>9080.1</v>
      </c>
      <c r="I68" s="12">
        <f t="shared" si="14"/>
        <v>11074.3</v>
      </c>
      <c r="J68" s="33">
        <f t="shared" si="14"/>
        <v>8666.3</v>
      </c>
      <c r="K68" s="33">
        <f t="shared" si="14"/>
        <v>9332.599999999999</v>
      </c>
      <c r="L68" s="33">
        <f t="shared" si="14"/>
        <v>9563.3</v>
      </c>
      <c r="M68" s="33">
        <f t="shared" si="14"/>
        <v>8854.2</v>
      </c>
      <c r="N68" s="6">
        <f t="shared" si="9"/>
        <v>86937.9</v>
      </c>
    </row>
    <row r="69" spans="1:14" ht="25.5">
      <c r="A69" s="56"/>
      <c r="B69" s="52"/>
      <c r="C69" s="52"/>
      <c r="D69" s="2" t="s">
        <v>9</v>
      </c>
      <c r="E69" s="1">
        <f aca="true" t="shared" si="15" ref="E69:L69">E74+E79+E85+E90+E95</f>
        <v>0</v>
      </c>
      <c r="F69" s="1">
        <f t="shared" si="15"/>
        <v>0</v>
      </c>
      <c r="G69" s="1">
        <f t="shared" si="15"/>
        <v>0</v>
      </c>
      <c r="H69" s="13">
        <f t="shared" si="15"/>
        <v>0</v>
      </c>
      <c r="I69" s="13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>M74+M79+M85+M90+M95</f>
        <v>0</v>
      </c>
      <c r="N69" s="16">
        <f t="shared" si="9"/>
        <v>0</v>
      </c>
    </row>
    <row r="70" spans="1:14" ht="25.5">
      <c r="A70" s="56"/>
      <c r="B70" s="52"/>
      <c r="C70" s="52"/>
      <c r="D70" s="2" t="s">
        <v>10</v>
      </c>
      <c r="E70" s="1">
        <f aca="true" t="shared" si="16" ref="E70:G71">E75+E80+E86</f>
        <v>7604.8</v>
      </c>
      <c r="F70" s="1">
        <f t="shared" si="16"/>
        <v>11411.099999999999</v>
      </c>
      <c r="G70" s="1">
        <f t="shared" si="16"/>
        <v>11351.2</v>
      </c>
      <c r="H70" s="13">
        <v>9080.1</v>
      </c>
      <c r="I70" s="13">
        <f aca="true" t="shared" si="17" ref="I70:L71">I75+I80+I86</f>
        <v>11074.3</v>
      </c>
      <c r="J70" s="34">
        <f t="shared" si="17"/>
        <v>8666.3</v>
      </c>
      <c r="K70" s="34">
        <f t="shared" si="17"/>
        <v>9332.599999999999</v>
      </c>
      <c r="L70" s="34">
        <f t="shared" si="17"/>
        <v>9563.3</v>
      </c>
      <c r="M70" s="34">
        <f>M75+M80+M86</f>
        <v>8854.2</v>
      </c>
      <c r="N70" s="16">
        <f t="shared" si="9"/>
        <v>86937.9</v>
      </c>
    </row>
    <row r="71" spans="1:14" ht="25.5">
      <c r="A71" s="56"/>
      <c r="B71" s="52"/>
      <c r="C71" s="52"/>
      <c r="D71" s="2" t="s">
        <v>11</v>
      </c>
      <c r="E71" s="1">
        <f t="shared" si="16"/>
        <v>0</v>
      </c>
      <c r="F71" s="1">
        <f t="shared" si="16"/>
        <v>0</v>
      </c>
      <c r="G71" s="1">
        <f t="shared" si="16"/>
        <v>0</v>
      </c>
      <c r="H71" s="13">
        <f>H76+H81+H87</f>
        <v>0</v>
      </c>
      <c r="I71" s="13">
        <f t="shared" si="17"/>
        <v>0</v>
      </c>
      <c r="J71" s="34">
        <f t="shared" si="17"/>
        <v>0</v>
      </c>
      <c r="K71" s="34">
        <f t="shared" si="17"/>
        <v>0</v>
      </c>
      <c r="L71" s="34">
        <f t="shared" si="17"/>
        <v>0</v>
      </c>
      <c r="M71" s="34">
        <f>M76+M81+M87</f>
        <v>0</v>
      </c>
      <c r="N71" s="16">
        <f t="shared" si="9"/>
        <v>0</v>
      </c>
    </row>
    <row r="72" spans="1:14" ht="38.25">
      <c r="A72" s="57"/>
      <c r="B72" s="53"/>
      <c r="C72" s="53"/>
      <c r="D72" s="3" t="s">
        <v>12</v>
      </c>
      <c r="E72" s="1">
        <f aca="true" t="shared" si="18" ref="E72:L72">E77+E82+E88+E93+E98</f>
        <v>0</v>
      </c>
      <c r="F72" s="1">
        <f t="shared" si="18"/>
        <v>0</v>
      </c>
      <c r="G72" s="1">
        <f t="shared" si="18"/>
        <v>0</v>
      </c>
      <c r="H72" s="13">
        <f t="shared" si="18"/>
        <v>0</v>
      </c>
      <c r="I72" s="13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>M77+M82+M88+M93+M98</f>
        <v>0</v>
      </c>
      <c r="N72" s="16">
        <f t="shared" si="9"/>
        <v>0</v>
      </c>
    </row>
    <row r="73" spans="1:14" ht="12.75" customHeight="1">
      <c r="A73" s="61" t="s">
        <v>28</v>
      </c>
      <c r="B73" s="64" t="s">
        <v>17</v>
      </c>
      <c r="C73" s="64" t="s">
        <v>29</v>
      </c>
      <c r="D73" s="6" t="s">
        <v>8</v>
      </c>
      <c r="E73" s="6">
        <f aca="true" t="shared" si="19" ref="E73:M73">E74+E75+E76+E77</f>
        <v>3067</v>
      </c>
      <c r="F73" s="6">
        <f t="shared" si="19"/>
        <v>3551.3</v>
      </c>
      <c r="G73" s="6">
        <f t="shared" si="19"/>
        <v>3250</v>
      </c>
      <c r="H73" s="12">
        <f t="shared" si="19"/>
        <v>3776.8</v>
      </c>
      <c r="I73" s="12">
        <f t="shared" si="19"/>
        <v>3445</v>
      </c>
      <c r="J73" s="33">
        <f t="shared" si="19"/>
        <v>3130</v>
      </c>
      <c r="K73" s="33">
        <f t="shared" si="19"/>
        <v>3330</v>
      </c>
      <c r="L73" s="33">
        <f t="shared" si="19"/>
        <v>3399</v>
      </c>
      <c r="M73" s="33">
        <f t="shared" si="19"/>
        <v>3399</v>
      </c>
      <c r="N73" s="6">
        <f t="shared" si="9"/>
        <v>30348.1</v>
      </c>
    </row>
    <row r="74" spans="1:14" ht="25.5">
      <c r="A74" s="62"/>
      <c r="B74" s="50"/>
      <c r="C74" s="50"/>
      <c r="D74" s="2" t="s">
        <v>9</v>
      </c>
      <c r="E74" s="1"/>
      <c r="F74" s="1"/>
      <c r="G74" s="1"/>
      <c r="H74" s="13"/>
      <c r="I74" s="13"/>
      <c r="J74" s="34"/>
      <c r="K74" s="34"/>
      <c r="L74" s="34"/>
      <c r="M74" s="34"/>
      <c r="N74" s="16">
        <f t="shared" si="9"/>
        <v>0</v>
      </c>
    </row>
    <row r="75" spans="1:14" ht="25.5">
      <c r="A75" s="62"/>
      <c r="B75" s="50"/>
      <c r="C75" s="50"/>
      <c r="D75" s="2" t="s">
        <v>10</v>
      </c>
      <c r="E75" s="1">
        <v>3067</v>
      </c>
      <c r="F75" s="1">
        <v>3551.3</v>
      </c>
      <c r="G75" s="1">
        <v>3250</v>
      </c>
      <c r="H75" s="13">
        <v>3776.8</v>
      </c>
      <c r="I75" s="13">
        <v>3445</v>
      </c>
      <c r="J75" s="34">
        <v>3130</v>
      </c>
      <c r="K75" s="35">
        <v>3330</v>
      </c>
      <c r="L75" s="34">
        <v>3399</v>
      </c>
      <c r="M75" s="34">
        <v>3399</v>
      </c>
      <c r="N75" s="16">
        <f t="shared" si="9"/>
        <v>30348.1</v>
      </c>
    </row>
    <row r="76" spans="1:14" ht="25.5">
      <c r="A76" s="62"/>
      <c r="B76" s="50"/>
      <c r="C76" s="50"/>
      <c r="D76" s="2" t="s">
        <v>11</v>
      </c>
      <c r="E76" s="1"/>
      <c r="F76" s="1"/>
      <c r="G76" s="1"/>
      <c r="H76" s="13"/>
      <c r="I76" s="13"/>
      <c r="J76" s="34"/>
      <c r="K76" s="34"/>
      <c r="L76" s="34"/>
      <c r="M76" s="34"/>
      <c r="N76" s="16">
        <f t="shared" si="9"/>
        <v>0</v>
      </c>
    </row>
    <row r="77" spans="1:14" ht="38.25">
      <c r="A77" s="63"/>
      <c r="B77" s="51"/>
      <c r="C77" s="51"/>
      <c r="D77" s="3" t="s">
        <v>12</v>
      </c>
      <c r="E77" s="1"/>
      <c r="F77" s="1"/>
      <c r="G77" s="1"/>
      <c r="H77" s="13"/>
      <c r="I77" s="13"/>
      <c r="J77" s="34"/>
      <c r="K77" s="34"/>
      <c r="L77" s="34"/>
      <c r="M77" s="34"/>
      <c r="N77" s="16">
        <f t="shared" si="9"/>
        <v>0</v>
      </c>
    </row>
    <row r="78" spans="1:14" ht="12.75" customHeight="1">
      <c r="A78" s="61" t="s">
        <v>30</v>
      </c>
      <c r="B78" s="64" t="s">
        <v>17</v>
      </c>
      <c r="C78" s="64" t="s">
        <v>31</v>
      </c>
      <c r="D78" s="6" t="s">
        <v>8</v>
      </c>
      <c r="E78" s="6">
        <f aca="true" t="shared" si="20" ref="E78:M78">E79+E80+E81+E82</f>
        <v>1163</v>
      </c>
      <c r="F78" s="6">
        <f t="shared" si="20"/>
        <v>1379.6</v>
      </c>
      <c r="G78" s="6">
        <f t="shared" si="20"/>
        <v>1556</v>
      </c>
      <c r="H78" s="12">
        <f t="shared" si="20"/>
        <v>1840</v>
      </c>
      <c r="I78" s="12">
        <f t="shared" si="20"/>
        <v>1957</v>
      </c>
      <c r="J78" s="33">
        <f t="shared" si="20"/>
        <v>1991</v>
      </c>
      <c r="K78" s="33">
        <f t="shared" si="20"/>
        <v>1810.2</v>
      </c>
      <c r="L78" s="33">
        <f t="shared" si="20"/>
        <v>1910</v>
      </c>
      <c r="M78" s="33">
        <f t="shared" si="20"/>
        <v>1910</v>
      </c>
      <c r="N78" s="6">
        <f t="shared" si="9"/>
        <v>15516.800000000001</v>
      </c>
    </row>
    <row r="79" spans="1:14" ht="25.5">
      <c r="A79" s="62"/>
      <c r="B79" s="50"/>
      <c r="C79" s="50"/>
      <c r="D79" s="2" t="s">
        <v>9</v>
      </c>
      <c r="E79" s="1"/>
      <c r="F79" s="1"/>
      <c r="G79" s="1"/>
      <c r="H79" s="13"/>
      <c r="I79" s="13"/>
      <c r="J79" s="34"/>
      <c r="K79" s="34"/>
      <c r="L79" s="34"/>
      <c r="M79" s="34"/>
      <c r="N79" s="16">
        <f t="shared" si="9"/>
        <v>0</v>
      </c>
    </row>
    <row r="80" spans="1:14" ht="25.5">
      <c r="A80" s="62"/>
      <c r="B80" s="50"/>
      <c r="C80" s="50"/>
      <c r="D80" s="2" t="s">
        <v>10</v>
      </c>
      <c r="E80" s="1">
        <v>1163</v>
      </c>
      <c r="F80" s="1">
        <v>1379.6</v>
      </c>
      <c r="G80" s="1">
        <v>1556</v>
      </c>
      <c r="H80" s="13">
        <v>1840</v>
      </c>
      <c r="I80" s="13">
        <v>1957</v>
      </c>
      <c r="J80" s="34">
        <v>1991</v>
      </c>
      <c r="K80" s="35">
        <v>1810.2</v>
      </c>
      <c r="L80" s="34">
        <v>1910</v>
      </c>
      <c r="M80" s="34">
        <v>1910</v>
      </c>
      <c r="N80" s="16">
        <f t="shared" si="9"/>
        <v>15516.800000000001</v>
      </c>
    </row>
    <row r="81" spans="1:14" ht="25.5">
      <c r="A81" s="62"/>
      <c r="B81" s="50"/>
      <c r="C81" s="50"/>
      <c r="D81" s="2" t="s">
        <v>11</v>
      </c>
      <c r="E81" s="1"/>
      <c r="F81" s="1"/>
      <c r="G81" s="1"/>
      <c r="H81" s="13"/>
      <c r="I81" s="13"/>
      <c r="J81" s="34"/>
      <c r="K81" s="34"/>
      <c r="L81" s="34"/>
      <c r="M81" s="34"/>
      <c r="N81" s="16">
        <f t="shared" si="9"/>
        <v>0</v>
      </c>
    </row>
    <row r="82" spans="1:14" ht="38.25">
      <c r="A82" s="63"/>
      <c r="B82" s="51"/>
      <c r="C82" s="51"/>
      <c r="D82" s="3" t="s">
        <v>12</v>
      </c>
      <c r="E82" s="1"/>
      <c r="F82" s="1"/>
      <c r="G82" s="1"/>
      <c r="H82" s="13"/>
      <c r="I82" s="13"/>
      <c r="J82" s="34"/>
      <c r="K82" s="34"/>
      <c r="L82" s="34"/>
      <c r="M82" s="34"/>
      <c r="N82" s="16">
        <f t="shared" si="9"/>
        <v>0</v>
      </c>
    </row>
    <row r="83" spans="1:14" ht="12.75">
      <c r="A83" s="5"/>
      <c r="B83" s="4"/>
      <c r="C83" s="4"/>
      <c r="D83" s="3"/>
      <c r="E83" s="1"/>
      <c r="F83" s="1"/>
      <c r="G83" s="1"/>
      <c r="H83" s="13"/>
      <c r="I83" s="13"/>
      <c r="J83" s="34"/>
      <c r="K83" s="34"/>
      <c r="L83" s="34"/>
      <c r="M83" s="34"/>
      <c r="N83" s="6"/>
    </row>
    <row r="84" spans="1:14" ht="12.75" customHeight="1">
      <c r="A84" s="61" t="s">
        <v>32</v>
      </c>
      <c r="B84" s="64" t="s">
        <v>17</v>
      </c>
      <c r="C84" s="64" t="s">
        <v>33</v>
      </c>
      <c r="D84" s="6" t="s">
        <v>8</v>
      </c>
      <c r="E84" s="6">
        <f aca="true" t="shared" si="21" ref="E84:M84">E85+E86+E87+E88</f>
        <v>3374.8</v>
      </c>
      <c r="F84" s="6">
        <f t="shared" si="21"/>
        <v>6480.2</v>
      </c>
      <c r="G84" s="6">
        <f t="shared" si="21"/>
        <v>6545.2</v>
      </c>
      <c r="H84" s="12">
        <f t="shared" si="21"/>
        <v>3463.3</v>
      </c>
      <c r="I84" s="12">
        <f t="shared" si="21"/>
        <v>5672.3</v>
      </c>
      <c r="J84" s="33">
        <f t="shared" si="21"/>
        <v>3545.3</v>
      </c>
      <c r="K84" s="33">
        <f t="shared" si="21"/>
        <v>4192.4</v>
      </c>
      <c r="L84" s="33">
        <f t="shared" si="21"/>
        <v>4254.3</v>
      </c>
      <c r="M84" s="33">
        <f t="shared" si="21"/>
        <v>3545.2</v>
      </c>
      <c r="N84" s="6">
        <f t="shared" si="9"/>
        <v>41073</v>
      </c>
    </row>
    <row r="85" spans="1:14" ht="25.5">
      <c r="A85" s="62"/>
      <c r="B85" s="50"/>
      <c r="C85" s="50"/>
      <c r="D85" s="2" t="s">
        <v>9</v>
      </c>
      <c r="E85" s="1"/>
      <c r="F85" s="1"/>
      <c r="G85" s="1"/>
      <c r="H85" s="13"/>
      <c r="I85" s="13"/>
      <c r="J85" s="34"/>
      <c r="K85" s="34"/>
      <c r="L85" s="34"/>
      <c r="M85" s="34"/>
      <c r="N85" s="16">
        <f t="shared" si="9"/>
        <v>0</v>
      </c>
    </row>
    <row r="86" spans="1:14" ht="25.5">
      <c r="A86" s="62"/>
      <c r="B86" s="50"/>
      <c r="C86" s="50"/>
      <c r="D86" s="2" t="s">
        <v>10</v>
      </c>
      <c r="E86" s="1">
        <v>3374.8</v>
      </c>
      <c r="F86" s="1">
        <v>6480.2</v>
      </c>
      <c r="G86" s="1">
        <v>6545.2</v>
      </c>
      <c r="H86" s="13">
        <v>3463.3</v>
      </c>
      <c r="I86" s="13">
        <v>5672.3</v>
      </c>
      <c r="J86" s="34">
        <v>3545.3</v>
      </c>
      <c r="K86" s="35">
        <v>4192.4</v>
      </c>
      <c r="L86" s="34">
        <v>4254.3</v>
      </c>
      <c r="M86" s="34">
        <v>3545.2</v>
      </c>
      <c r="N86" s="16">
        <f t="shared" si="9"/>
        <v>41073</v>
      </c>
    </row>
    <row r="87" spans="1:14" ht="25.5">
      <c r="A87" s="62"/>
      <c r="B87" s="50"/>
      <c r="C87" s="50"/>
      <c r="D87" s="2" t="s">
        <v>11</v>
      </c>
      <c r="E87" s="1"/>
      <c r="F87" s="1"/>
      <c r="G87" s="1"/>
      <c r="H87" s="13"/>
      <c r="I87" s="13"/>
      <c r="J87" s="34"/>
      <c r="K87" s="34"/>
      <c r="L87" s="34"/>
      <c r="M87" s="34"/>
      <c r="N87" s="16">
        <f t="shared" si="9"/>
        <v>0</v>
      </c>
    </row>
    <row r="88" spans="1:14" ht="38.25">
      <c r="A88" s="63"/>
      <c r="B88" s="51"/>
      <c r="C88" s="51"/>
      <c r="D88" s="3" t="s">
        <v>12</v>
      </c>
      <c r="E88" s="1"/>
      <c r="F88" s="1"/>
      <c r="G88" s="1"/>
      <c r="H88" s="13"/>
      <c r="I88" s="13"/>
      <c r="J88" s="34"/>
      <c r="K88" s="34"/>
      <c r="L88" s="34"/>
      <c r="M88" s="34"/>
      <c r="N88" s="16">
        <f t="shared" si="9"/>
        <v>0</v>
      </c>
    </row>
    <row r="89" spans="1:14" ht="12.75" customHeight="1">
      <c r="A89" s="55" t="s">
        <v>34</v>
      </c>
      <c r="B89" s="49" t="s">
        <v>35</v>
      </c>
      <c r="C89" s="49" t="s">
        <v>36</v>
      </c>
      <c r="D89" s="6" t="s">
        <v>8</v>
      </c>
      <c r="E89" s="6">
        <f aca="true" t="shared" si="22" ref="E89:M89">E90+E91+E92+E93</f>
        <v>1281.9</v>
      </c>
      <c r="F89" s="6">
        <f t="shared" si="22"/>
        <v>1191.4</v>
      </c>
      <c r="G89" s="6">
        <f t="shared" si="22"/>
        <v>1274.4</v>
      </c>
      <c r="H89" s="12">
        <f t="shared" si="22"/>
        <v>1343.8</v>
      </c>
      <c r="I89" s="12">
        <f t="shared" si="22"/>
        <v>1319.9</v>
      </c>
      <c r="J89" s="33">
        <f t="shared" si="22"/>
        <v>1501</v>
      </c>
      <c r="K89" s="33">
        <f t="shared" si="22"/>
        <v>1270.4</v>
      </c>
      <c r="L89" s="33">
        <f t="shared" si="22"/>
        <v>1261.2</v>
      </c>
      <c r="M89" s="33">
        <f t="shared" si="22"/>
        <v>1261.2</v>
      </c>
      <c r="N89" s="6">
        <f t="shared" si="9"/>
        <v>11705.2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34"/>
      <c r="L90" s="34"/>
      <c r="M90" s="34"/>
      <c r="N90" s="16">
        <f t="shared" si="9"/>
        <v>0</v>
      </c>
    </row>
    <row r="91" spans="1:14" ht="25.5">
      <c r="A91" s="56"/>
      <c r="B91" s="52"/>
      <c r="C91" s="52"/>
      <c r="D91" s="2" t="s">
        <v>10</v>
      </c>
      <c r="E91" s="1">
        <v>447</v>
      </c>
      <c r="F91" s="1">
        <v>448</v>
      </c>
      <c r="G91" s="1">
        <v>351</v>
      </c>
      <c r="H91" s="13">
        <v>463</v>
      </c>
      <c r="I91" s="13"/>
      <c r="J91" s="34">
        <v>231.6</v>
      </c>
      <c r="K91" s="34"/>
      <c r="L91" s="34"/>
      <c r="M91" s="34"/>
      <c r="N91" s="16">
        <f t="shared" si="9"/>
        <v>1940.6</v>
      </c>
    </row>
    <row r="92" spans="1:14" ht="25.5">
      <c r="A92" s="56"/>
      <c r="B92" s="52"/>
      <c r="C92" s="52"/>
      <c r="D92" s="2" t="s">
        <v>11</v>
      </c>
      <c r="E92" s="1">
        <v>834.9</v>
      </c>
      <c r="F92" s="1">
        <v>743.4</v>
      </c>
      <c r="G92" s="1">
        <v>923.4</v>
      </c>
      <c r="H92" s="13">
        <v>880.8</v>
      </c>
      <c r="I92" s="13">
        <v>1319.9</v>
      </c>
      <c r="J92" s="34">
        <v>1269.4</v>
      </c>
      <c r="K92" s="34">
        <v>1270.4</v>
      </c>
      <c r="L92" s="34">
        <v>1261.2</v>
      </c>
      <c r="M92" s="34">
        <v>1261.2</v>
      </c>
      <c r="N92" s="16">
        <f t="shared" si="9"/>
        <v>9764.6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34"/>
      <c r="L93" s="34"/>
      <c r="M93" s="34"/>
      <c r="N93" s="16">
        <f t="shared" si="9"/>
        <v>0</v>
      </c>
    </row>
    <row r="94" spans="1:14" ht="12.75" customHeight="1">
      <c r="A94" s="55" t="s">
        <v>37</v>
      </c>
      <c r="B94" s="49" t="s">
        <v>35</v>
      </c>
      <c r="C94" s="49" t="s">
        <v>38</v>
      </c>
      <c r="D94" s="6" t="s">
        <v>8</v>
      </c>
      <c r="E94" s="6">
        <f aca="true" t="shared" si="23" ref="E94:M94">E95+E96+E97+E98</f>
        <v>642</v>
      </c>
      <c r="F94" s="6">
        <f t="shared" si="23"/>
        <v>550.1</v>
      </c>
      <c r="G94" s="6">
        <f t="shared" si="23"/>
        <v>685</v>
      </c>
      <c r="H94" s="12">
        <f t="shared" si="23"/>
        <v>726.5</v>
      </c>
      <c r="I94" s="12">
        <f t="shared" si="23"/>
        <v>796.3</v>
      </c>
      <c r="J94" s="33">
        <f t="shared" si="23"/>
        <v>894.3</v>
      </c>
      <c r="K94" s="33">
        <f t="shared" si="23"/>
        <v>1148.7</v>
      </c>
      <c r="L94" s="33">
        <f t="shared" si="23"/>
        <v>1154.4</v>
      </c>
      <c r="M94" s="33">
        <f t="shared" si="23"/>
        <v>1154.4</v>
      </c>
      <c r="N94" s="6">
        <f t="shared" si="9"/>
        <v>7751.699999999999</v>
      </c>
    </row>
    <row r="95" spans="1:14" ht="25.5">
      <c r="A95" s="56"/>
      <c r="B95" s="52"/>
      <c r="C95" s="52"/>
      <c r="D95" s="2" t="s">
        <v>9</v>
      </c>
      <c r="E95" s="1"/>
      <c r="F95" s="1"/>
      <c r="G95" s="1"/>
      <c r="H95" s="13"/>
      <c r="I95" s="13"/>
      <c r="J95" s="34"/>
      <c r="K95" s="34"/>
      <c r="L95" s="34"/>
      <c r="M95" s="34"/>
      <c r="N95" s="16">
        <f t="shared" si="9"/>
        <v>0</v>
      </c>
    </row>
    <row r="96" spans="1:14" ht="25.5">
      <c r="A96" s="56"/>
      <c r="B96" s="52"/>
      <c r="C96" s="52"/>
      <c r="D96" s="2" t="s">
        <v>10</v>
      </c>
      <c r="E96" s="1"/>
      <c r="F96" s="1"/>
      <c r="G96" s="1">
        <v>25.5</v>
      </c>
      <c r="H96" s="13"/>
      <c r="I96" s="13">
        <v>100.8</v>
      </c>
      <c r="J96" s="34">
        <v>71</v>
      </c>
      <c r="K96" s="34"/>
      <c r="L96" s="34"/>
      <c r="M96" s="34"/>
      <c r="N96" s="16">
        <f t="shared" si="9"/>
        <v>197.3</v>
      </c>
    </row>
    <row r="97" spans="1:14" ht="25.5">
      <c r="A97" s="56"/>
      <c r="B97" s="52"/>
      <c r="C97" s="52"/>
      <c r="D97" s="2" t="s">
        <v>11</v>
      </c>
      <c r="E97" s="1">
        <v>642</v>
      </c>
      <c r="F97" s="1">
        <v>550.1</v>
      </c>
      <c r="G97" s="1">
        <v>659.5</v>
      </c>
      <c r="H97" s="13">
        <v>726.5</v>
      </c>
      <c r="I97" s="13">
        <v>695.5</v>
      </c>
      <c r="J97" s="34">
        <v>823.3</v>
      </c>
      <c r="K97" s="35">
        <v>1148.7</v>
      </c>
      <c r="L97" s="34">
        <v>1154.4</v>
      </c>
      <c r="M97" s="34">
        <v>1154.4</v>
      </c>
      <c r="N97" s="16">
        <f t="shared" si="9"/>
        <v>7554.4</v>
      </c>
    </row>
    <row r="98" spans="1:14" ht="38.25">
      <c r="A98" s="57"/>
      <c r="B98" s="53"/>
      <c r="C98" s="53"/>
      <c r="D98" s="3" t="s">
        <v>12</v>
      </c>
      <c r="E98" s="1"/>
      <c r="F98" s="1"/>
      <c r="G98" s="1"/>
      <c r="H98" s="13"/>
      <c r="I98" s="13"/>
      <c r="J98" s="34"/>
      <c r="K98" s="34"/>
      <c r="L98" s="34"/>
      <c r="M98" s="34"/>
      <c r="N98" s="16">
        <f t="shared" si="9"/>
        <v>0</v>
      </c>
    </row>
    <row r="99" spans="1:14" ht="12.75" customHeight="1">
      <c r="A99" s="55" t="s">
        <v>39</v>
      </c>
      <c r="B99" s="49" t="s">
        <v>35</v>
      </c>
      <c r="C99" s="49" t="s">
        <v>40</v>
      </c>
      <c r="D99" s="6" t="s">
        <v>8</v>
      </c>
      <c r="E99" s="6">
        <f aca="true" t="shared" si="24" ref="E99:M99">E100+E101+E102+E103</f>
        <v>394.3</v>
      </c>
      <c r="F99" s="6">
        <f t="shared" si="24"/>
        <v>421.7</v>
      </c>
      <c r="G99" s="6">
        <f t="shared" si="24"/>
        <v>440.2</v>
      </c>
      <c r="H99" s="12">
        <f t="shared" si="24"/>
        <v>408.6</v>
      </c>
      <c r="I99" s="12">
        <f t="shared" si="24"/>
        <v>460</v>
      </c>
      <c r="J99" s="33">
        <f t="shared" si="24"/>
        <v>487</v>
      </c>
      <c r="K99" s="33">
        <f t="shared" si="24"/>
        <v>624</v>
      </c>
      <c r="L99" s="33">
        <f t="shared" si="24"/>
        <v>624</v>
      </c>
      <c r="M99" s="33">
        <f t="shared" si="24"/>
        <v>624</v>
      </c>
      <c r="N99" s="6">
        <f t="shared" si="9"/>
        <v>4483.8</v>
      </c>
    </row>
    <row r="100" spans="1:14" ht="25.5">
      <c r="A100" s="56"/>
      <c r="B100" s="52"/>
      <c r="C100" s="52"/>
      <c r="D100" s="2" t="s">
        <v>9</v>
      </c>
      <c r="E100" s="1"/>
      <c r="F100" s="1"/>
      <c r="G100" s="1"/>
      <c r="H100" s="13"/>
      <c r="I100" s="13"/>
      <c r="J100" s="34"/>
      <c r="K100" s="34"/>
      <c r="L100" s="34"/>
      <c r="M100" s="34"/>
      <c r="N100" s="16">
        <f t="shared" si="9"/>
        <v>0</v>
      </c>
    </row>
    <row r="101" spans="1:14" ht="25.5">
      <c r="A101" s="56"/>
      <c r="B101" s="52"/>
      <c r="C101" s="52"/>
      <c r="D101" s="2" t="s">
        <v>10</v>
      </c>
      <c r="E101" s="1">
        <v>394.3</v>
      </c>
      <c r="F101" s="1">
        <v>421.7</v>
      </c>
      <c r="G101" s="1">
        <v>440.2</v>
      </c>
      <c r="H101" s="13">
        <v>408.6</v>
      </c>
      <c r="I101" s="13">
        <v>460</v>
      </c>
      <c r="J101" s="34">
        <v>487</v>
      </c>
      <c r="K101" s="34">
        <v>624</v>
      </c>
      <c r="L101" s="34">
        <v>624</v>
      </c>
      <c r="M101" s="34">
        <v>624</v>
      </c>
      <c r="N101" s="16">
        <f t="shared" si="9"/>
        <v>4483.8</v>
      </c>
    </row>
    <row r="102" spans="1:14" ht="25.5">
      <c r="A102" s="56"/>
      <c r="B102" s="52"/>
      <c r="C102" s="52"/>
      <c r="D102" s="2" t="s">
        <v>11</v>
      </c>
      <c r="E102" s="1"/>
      <c r="F102" s="1"/>
      <c r="G102" s="1"/>
      <c r="H102" s="13"/>
      <c r="I102" s="13"/>
      <c r="J102" s="34"/>
      <c r="K102" s="34"/>
      <c r="L102" s="34"/>
      <c r="M102" s="34"/>
      <c r="N102" s="16">
        <f t="shared" si="9"/>
        <v>0</v>
      </c>
    </row>
    <row r="103" spans="1:14" ht="38.25">
      <c r="A103" s="57"/>
      <c r="B103" s="53"/>
      <c r="C103" s="53"/>
      <c r="D103" s="3" t="s">
        <v>12</v>
      </c>
      <c r="E103" s="1"/>
      <c r="F103" s="1"/>
      <c r="G103" s="1"/>
      <c r="H103" s="13"/>
      <c r="I103" s="13"/>
      <c r="J103" s="34"/>
      <c r="K103" s="34"/>
      <c r="L103" s="34"/>
      <c r="M103" s="34"/>
      <c r="N103" s="16">
        <f t="shared" si="9"/>
        <v>0</v>
      </c>
    </row>
    <row r="104" spans="1:14" ht="12.75">
      <c r="A104" s="7"/>
      <c r="B104" s="8"/>
      <c r="C104" s="8"/>
      <c r="D104" s="3"/>
      <c r="E104" s="1"/>
      <c r="F104" s="1"/>
      <c r="G104" s="1"/>
      <c r="H104" s="13"/>
      <c r="I104" s="13"/>
      <c r="J104" s="34"/>
      <c r="K104" s="34"/>
      <c r="L104" s="34"/>
      <c r="M104" s="34"/>
      <c r="N104" s="16">
        <f t="shared" si="9"/>
        <v>0</v>
      </c>
    </row>
    <row r="105" spans="1:14" ht="12.75" customHeight="1">
      <c r="A105" s="55" t="s">
        <v>41</v>
      </c>
      <c r="B105" s="49" t="s">
        <v>35</v>
      </c>
      <c r="C105" s="49" t="s">
        <v>42</v>
      </c>
      <c r="D105" s="6" t="s">
        <v>8</v>
      </c>
      <c r="E105" s="6">
        <f aca="true" t="shared" si="25" ref="E105:M105">E106+E107+E108+E109</f>
        <v>1206.4</v>
      </c>
      <c r="F105" s="6">
        <f t="shared" si="25"/>
        <v>716.7</v>
      </c>
      <c r="G105" s="6">
        <f t="shared" si="25"/>
        <v>784.5300000000001</v>
      </c>
      <c r="H105" s="12">
        <f t="shared" si="25"/>
        <v>719.5</v>
      </c>
      <c r="I105" s="12">
        <f t="shared" si="25"/>
        <v>554.81</v>
      </c>
      <c r="J105" s="33">
        <f t="shared" si="25"/>
        <v>494.03</v>
      </c>
      <c r="K105" s="33">
        <f t="shared" si="25"/>
        <v>0</v>
      </c>
      <c r="L105" s="33">
        <f t="shared" si="25"/>
        <v>491.5</v>
      </c>
      <c r="M105" s="33">
        <f t="shared" si="25"/>
        <v>493.9</v>
      </c>
      <c r="N105" s="6">
        <f t="shared" si="9"/>
        <v>5461.37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34"/>
      <c r="L106" s="34"/>
      <c r="M106" s="34"/>
      <c r="N106" s="16">
        <f t="shared" si="9"/>
        <v>0</v>
      </c>
    </row>
    <row r="107" spans="1:14" ht="25.5">
      <c r="A107" s="56"/>
      <c r="B107" s="52"/>
      <c r="C107" s="52"/>
      <c r="D107" s="2" t="s">
        <v>10</v>
      </c>
      <c r="E107" s="1">
        <v>1032.9</v>
      </c>
      <c r="F107" s="1">
        <v>465.8</v>
      </c>
      <c r="G107" s="1">
        <v>545.94</v>
      </c>
      <c r="H107" s="13">
        <v>551.8</v>
      </c>
      <c r="I107" s="13">
        <v>415.53</v>
      </c>
      <c r="J107" s="34">
        <v>386.37</v>
      </c>
      <c r="K107" s="35">
        <v>0</v>
      </c>
      <c r="L107" s="34">
        <v>429.3</v>
      </c>
      <c r="M107" s="34">
        <v>429.3</v>
      </c>
      <c r="N107" s="16">
        <f t="shared" si="9"/>
        <v>4256.9400000000005</v>
      </c>
    </row>
    <row r="108" spans="1:14" ht="25.5">
      <c r="A108" s="56"/>
      <c r="B108" s="52"/>
      <c r="C108" s="52"/>
      <c r="D108" s="2" t="s">
        <v>11</v>
      </c>
      <c r="E108" s="1">
        <v>173.5</v>
      </c>
      <c r="F108" s="1">
        <v>250.9</v>
      </c>
      <c r="G108" s="1">
        <v>238.59</v>
      </c>
      <c r="H108" s="13">
        <v>167.7</v>
      </c>
      <c r="I108" s="13">
        <v>139.28</v>
      </c>
      <c r="J108" s="34">
        <v>107.66</v>
      </c>
      <c r="K108" s="35">
        <v>0</v>
      </c>
      <c r="L108" s="34">
        <v>62.2</v>
      </c>
      <c r="M108" s="34">
        <v>64.6</v>
      </c>
      <c r="N108" s="16">
        <f t="shared" si="9"/>
        <v>1204.43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34"/>
      <c r="L109" s="34"/>
      <c r="M109" s="34"/>
      <c r="N109" s="16">
        <f t="shared" si="9"/>
        <v>0</v>
      </c>
    </row>
    <row r="110" spans="1:14" ht="12.75" customHeight="1">
      <c r="A110" s="55" t="s">
        <v>43</v>
      </c>
      <c r="B110" s="49" t="s">
        <v>35</v>
      </c>
      <c r="C110" s="49" t="s">
        <v>44</v>
      </c>
      <c r="D110" s="6" t="s">
        <v>8</v>
      </c>
      <c r="E110" s="6">
        <f aca="true" t="shared" si="26" ref="E110:L110">E111+E112+E113+E114</f>
        <v>60</v>
      </c>
      <c r="F110" s="6">
        <f t="shared" si="26"/>
        <v>20</v>
      </c>
      <c r="G110" s="6">
        <f t="shared" si="26"/>
        <v>43.3</v>
      </c>
      <c r="H110" s="12">
        <f t="shared" si="26"/>
        <v>18.9</v>
      </c>
      <c r="I110" s="12">
        <f t="shared" si="26"/>
        <v>20</v>
      </c>
      <c r="J110" s="33">
        <f t="shared" si="26"/>
        <v>20</v>
      </c>
      <c r="K110" s="33">
        <f t="shared" si="26"/>
        <v>30</v>
      </c>
      <c r="L110" s="33">
        <f t="shared" si="26"/>
        <v>20</v>
      </c>
      <c r="M110" s="33">
        <v>20</v>
      </c>
      <c r="N110" s="6">
        <f t="shared" si="9"/>
        <v>252.2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34"/>
      <c r="L111" s="34"/>
      <c r="M111" s="34"/>
      <c r="N111" s="16">
        <f t="shared" si="9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34"/>
      <c r="L112" s="34"/>
      <c r="M112" s="34"/>
      <c r="N112" s="16">
        <f t="shared" si="9"/>
        <v>0</v>
      </c>
    </row>
    <row r="113" spans="1:14" ht="25.5">
      <c r="A113" s="56"/>
      <c r="B113" s="52"/>
      <c r="C113" s="52"/>
      <c r="D113" s="2" t="s">
        <v>11</v>
      </c>
      <c r="E113" s="1">
        <v>60</v>
      </c>
      <c r="F113" s="1">
        <v>20</v>
      </c>
      <c r="G113" s="1">
        <v>43.3</v>
      </c>
      <c r="H113" s="13">
        <v>18.9</v>
      </c>
      <c r="I113" s="13">
        <v>20</v>
      </c>
      <c r="J113" s="34">
        <v>20</v>
      </c>
      <c r="K113" s="34">
        <v>30</v>
      </c>
      <c r="L113" s="34">
        <v>20</v>
      </c>
      <c r="M113" s="34">
        <v>20</v>
      </c>
      <c r="N113" s="16">
        <f t="shared" si="9"/>
        <v>252.2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34"/>
      <c r="L114" s="34"/>
      <c r="M114" s="34"/>
      <c r="N114" s="16">
        <f t="shared" si="9"/>
        <v>0</v>
      </c>
    </row>
    <row r="115" spans="1:14" ht="12.75" customHeight="1">
      <c r="A115" s="55" t="s">
        <v>45</v>
      </c>
      <c r="B115" s="49" t="s">
        <v>35</v>
      </c>
      <c r="C115" s="49" t="s">
        <v>46</v>
      </c>
      <c r="D115" s="6" t="s">
        <v>8</v>
      </c>
      <c r="E115" s="6">
        <f aca="true" t="shared" si="27" ref="E115:L115">E116+E117+E118+E119</f>
        <v>27</v>
      </c>
      <c r="F115" s="6">
        <f t="shared" si="27"/>
        <v>19.9</v>
      </c>
      <c r="G115" s="6">
        <f t="shared" si="27"/>
        <v>19.5</v>
      </c>
      <c r="H115" s="12">
        <f t="shared" si="27"/>
        <v>19.9</v>
      </c>
      <c r="I115" s="12">
        <f t="shared" si="27"/>
        <v>19.9</v>
      </c>
      <c r="J115" s="33">
        <f t="shared" si="27"/>
        <v>19.9</v>
      </c>
      <c r="K115" s="33">
        <f t="shared" si="27"/>
        <v>19.9</v>
      </c>
      <c r="L115" s="33">
        <f t="shared" si="27"/>
        <v>19.9</v>
      </c>
      <c r="M115" s="33">
        <v>19.9</v>
      </c>
      <c r="N115" s="6">
        <f t="shared" si="9"/>
        <v>185.80000000000004</v>
      </c>
    </row>
    <row r="116" spans="1:14" ht="25.5">
      <c r="A116" s="56"/>
      <c r="B116" s="52"/>
      <c r="C116" s="52"/>
      <c r="D116" s="2" t="s">
        <v>9</v>
      </c>
      <c r="E116" s="1"/>
      <c r="F116" s="1"/>
      <c r="G116" s="1"/>
      <c r="H116" s="13"/>
      <c r="I116" s="13"/>
      <c r="J116" s="34"/>
      <c r="K116" s="34"/>
      <c r="L116" s="34"/>
      <c r="M116" s="34"/>
      <c r="N116" s="16">
        <f t="shared" si="9"/>
        <v>0</v>
      </c>
    </row>
    <row r="117" spans="1:14" ht="25.5">
      <c r="A117" s="56"/>
      <c r="B117" s="52"/>
      <c r="C117" s="52"/>
      <c r="D117" s="2" t="s">
        <v>10</v>
      </c>
      <c r="E117" s="1"/>
      <c r="F117" s="1"/>
      <c r="G117" s="1"/>
      <c r="H117" s="13"/>
      <c r="I117" s="13"/>
      <c r="J117" s="34"/>
      <c r="K117" s="34"/>
      <c r="L117" s="34"/>
      <c r="M117" s="34"/>
      <c r="N117" s="16">
        <f aca="true" t="shared" si="28" ref="N117:N180">SUM(E117:M117)</f>
        <v>0</v>
      </c>
    </row>
    <row r="118" spans="1:14" ht="25.5">
      <c r="A118" s="56"/>
      <c r="B118" s="52"/>
      <c r="C118" s="52"/>
      <c r="D118" s="2" t="s">
        <v>11</v>
      </c>
      <c r="E118" s="1">
        <v>27</v>
      </c>
      <c r="F118" s="1">
        <v>19.9</v>
      </c>
      <c r="G118" s="1">
        <v>19.5</v>
      </c>
      <c r="H118" s="13">
        <v>19.9</v>
      </c>
      <c r="I118" s="13">
        <v>19.9</v>
      </c>
      <c r="J118" s="34">
        <v>19.9</v>
      </c>
      <c r="K118" s="34">
        <v>19.9</v>
      </c>
      <c r="L118" s="34">
        <v>19.9</v>
      </c>
      <c r="M118" s="34">
        <v>19.9</v>
      </c>
      <c r="N118" s="16">
        <f t="shared" si="28"/>
        <v>185.80000000000004</v>
      </c>
    </row>
    <row r="119" spans="1:14" ht="38.25">
      <c r="A119" s="57"/>
      <c r="B119" s="53"/>
      <c r="C119" s="53"/>
      <c r="D119" s="3" t="s">
        <v>12</v>
      </c>
      <c r="E119" s="1"/>
      <c r="F119" s="1"/>
      <c r="G119" s="1"/>
      <c r="H119" s="13"/>
      <c r="I119" s="13"/>
      <c r="J119" s="34"/>
      <c r="K119" s="34"/>
      <c r="L119" s="34"/>
      <c r="M119" s="34"/>
      <c r="N119" s="16">
        <f t="shared" si="28"/>
        <v>0</v>
      </c>
    </row>
    <row r="120" spans="1:14" ht="12.75" customHeight="1">
      <c r="A120" s="55" t="s">
        <v>47</v>
      </c>
      <c r="B120" s="49" t="s">
        <v>35</v>
      </c>
      <c r="C120" s="49" t="s">
        <v>48</v>
      </c>
      <c r="D120" s="6" t="s">
        <v>8</v>
      </c>
      <c r="E120" s="6">
        <f aca="true" t="shared" si="29" ref="E120:L120">E121+E122+E123+E124</f>
        <v>0</v>
      </c>
      <c r="F120" s="6">
        <f t="shared" si="29"/>
        <v>0</v>
      </c>
      <c r="G120" s="6">
        <f t="shared" si="29"/>
        <v>0</v>
      </c>
      <c r="H120" s="12">
        <f t="shared" si="29"/>
        <v>0</v>
      </c>
      <c r="I120" s="12">
        <f t="shared" si="29"/>
        <v>0</v>
      </c>
      <c r="J120" s="33">
        <f t="shared" si="29"/>
        <v>0</v>
      </c>
      <c r="K120" s="33">
        <f t="shared" si="29"/>
        <v>0</v>
      </c>
      <c r="L120" s="33">
        <f t="shared" si="29"/>
        <v>0</v>
      </c>
      <c r="M120" s="33"/>
      <c r="N120" s="16">
        <f t="shared" si="28"/>
        <v>0</v>
      </c>
    </row>
    <row r="121" spans="1:14" ht="25.5">
      <c r="A121" s="56"/>
      <c r="B121" s="52"/>
      <c r="C121" s="52"/>
      <c r="D121" s="2" t="s">
        <v>9</v>
      </c>
      <c r="E121" s="1"/>
      <c r="F121" s="1"/>
      <c r="G121" s="1"/>
      <c r="H121" s="13"/>
      <c r="I121" s="13"/>
      <c r="J121" s="34"/>
      <c r="K121" s="34"/>
      <c r="L121" s="34"/>
      <c r="M121" s="34"/>
      <c r="N121" s="16">
        <f t="shared" si="28"/>
        <v>0</v>
      </c>
    </row>
    <row r="122" spans="1:14" ht="25.5">
      <c r="A122" s="56"/>
      <c r="B122" s="52"/>
      <c r="C122" s="52"/>
      <c r="D122" s="2" t="s">
        <v>10</v>
      </c>
      <c r="E122" s="1"/>
      <c r="F122" s="1"/>
      <c r="G122" s="1"/>
      <c r="H122" s="13"/>
      <c r="I122" s="13"/>
      <c r="J122" s="34"/>
      <c r="K122" s="34"/>
      <c r="L122" s="34"/>
      <c r="M122" s="34"/>
      <c r="N122" s="16">
        <f t="shared" si="28"/>
        <v>0</v>
      </c>
    </row>
    <row r="123" spans="1:14" ht="25.5">
      <c r="A123" s="56"/>
      <c r="B123" s="52"/>
      <c r="C123" s="52"/>
      <c r="D123" s="2" t="s">
        <v>11</v>
      </c>
      <c r="E123" s="1"/>
      <c r="F123" s="1"/>
      <c r="G123" s="1"/>
      <c r="H123" s="13"/>
      <c r="I123" s="13"/>
      <c r="J123" s="34"/>
      <c r="K123" s="34"/>
      <c r="L123" s="34"/>
      <c r="M123" s="34"/>
      <c r="N123" s="16">
        <f t="shared" si="28"/>
        <v>0</v>
      </c>
    </row>
    <row r="124" spans="1:14" ht="38.25">
      <c r="A124" s="57"/>
      <c r="B124" s="53"/>
      <c r="C124" s="53"/>
      <c r="D124" s="3" t="s">
        <v>12</v>
      </c>
      <c r="E124" s="1"/>
      <c r="F124" s="1"/>
      <c r="G124" s="1"/>
      <c r="H124" s="13"/>
      <c r="I124" s="13"/>
      <c r="J124" s="34"/>
      <c r="K124" s="34"/>
      <c r="L124" s="34"/>
      <c r="M124" s="34"/>
      <c r="N124" s="16">
        <f t="shared" si="28"/>
        <v>0</v>
      </c>
    </row>
    <row r="125" spans="1:14" ht="12.75">
      <c r="A125" s="7"/>
      <c r="B125" s="8"/>
      <c r="C125" s="8"/>
      <c r="D125" s="3"/>
      <c r="E125" s="1"/>
      <c r="F125" s="1"/>
      <c r="G125" s="1"/>
      <c r="H125" s="13"/>
      <c r="I125" s="13"/>
      <c r="J125" s="34"/>
      <c r="K125" s="34"/>
      <c r="L125" s="34"/>
      <c r="M125" s="34"/>
      <c r="N125" s="16">
        <f t="shared" si="28"/>
        <v>0</v>
      </c>
    </row>
    <row r="126" spans="1:14" ht="12.75" customHeight="1">
      <c r="A126" s="55" t="s">
        <v>49</v>
      </c>
      <c r="B126" s="49" t="s">
        <v>35</v>
      </c>
      <c r="C126" s="49" t="s">
        <v>50</v>
      </c>
      <c r="D126" s="6" t="s">
        <v>8</v>
      </c>
      <c r="E126" s="6">
        <f aca="true" t="shared" si="30" ref="E126:L126">E127+E128+E129+E130</f>
        <v>0</v>
      </c>
      <c r="F126" s="6">
        <f t="shared" si="30"/>
        <v>0</v>
      </c>
      <c r="G126" s="6">
        <f t="shared" si="30"/>
        <v>0</v>
      </c>
      <c r="H126" s="12">
        <f t="shared" si="30"/>
        <v>0</v>
      </c>
      <c r="I126" s="12">
        <f t="shared" si="30"/>
        <v>0</v>
      </c>
      <c r="J126" s="33">
        <f t="shared" si="30"/>
        <v>0</v>
      </c>
      <c r="K126" s="33">
        <f t="shared" si="30"/>
        <v>0</v>
      </c>
      <c r="L126" s="33">
        <f t="shared" si="30"/>
        <v>0</v>
      </c>
      <c r="M126" s="33"/>
      <c r="N126" s="16">
        <f t="shared" si="28"/>
        <v>0</v>
      </c>
    </row>
    <row r="127" spans="1:14" ht="25.5">
      <c r="A127" s="56"/>
      <c r="B127" s="52"/>
      <c r="C127" s="52"/>
      <c r="D127" s="2" t="s">
        <v>9</v>
      </c>
      <c r="E127" s="1"/>
      <c r="F127" s="1"/>
      <c r="G127" s="1"/>
      <c r="H127" s="13"/>
      <c r="I127" s="13"/>
      <c r="J127" s="34"/>
      <c r="K127" s="34"/>
      <c r="L127" s="34"/>
      <c r="M127" s="34"/>
      <c r="N127" s="16">
        <f t="shared" si="28"/>
        <v>0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34"/>
      <c r="L128" s="34"/>
      <c r="M128" s="34"/>
      <c r="N128" s="16">
        <f t="shared" si="28"/>
        <v>0</v>
      </c>
    </row>
    <row r="129" spans="1:14" ht="25.5">
      <c r="A129" s="56"/>
      <c r="B129" s="52"/>
      <c r="C129" s="52"/>
      <c r="D129" s="2" t="s">
        <v>11</v>
      </c>
      <c r="E129" s="1"/>
      <c r="F129" s="1"/>
      <c r="G129" s="1"/>
      <c r="H129" s="13"/>
      <c r="I129" s="13"/>
      <c r="J129" s="34"/>
      <c r="K129" s="34"/>
      <c r="L129" s="34"/>
      <c r="M129" s="34"/>
      <c r="N129" s="16">
        <f t="shared" si="28"/>
        <v>0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34"/>
      <c r="L130" s="34"/>
      <c r="M130" s="34"/>
      <c r="N130" s="16">
        <f t="shared" si="28"/>
        <v>0</v>
      </c>
    </row>
    <row r="131" spans="1:14" ht="12.75" customHeight="1">
      <c r="A131" s="55" t="s">
        <v>51</v>
      </c>
      <c r="B131" s="49" t="s">
        <v>35</v>
      </c>
      <c r="C131" s="58" t="s">
        <v>72</v>
      </c>
      <c r="D131" s="6" t="s">
        <v>8</v>
      </c>
      <c r="E131" s="6">
        <f aca="true" t="shared" si="31" ref="E131:M131">E132+E133+E134+E135</f>
        <v>6404.5</v>
      </c>
      <c r="F131" s="6">
        <f t="shared" si="31"/>
        <v>6285.5</v>
      </c>
      <c r="G131" s="6">
        <f t="shared" si="31"/>
        <v>6572</v>
      </c>
      <c r="H131" s="12">
        <f t="shared" si="31"/>
        <v>7085</v>
      </c>
      <c r="I131" s="12">
        <f t="shared" si="31"/>
        <v>5851</v>
      </c>
      <c r="J131" s="33">
        <f t="shared" si="31"/>
        <v>5942.1</v>
      </c>
      <c r="K131" s="33">
        <f t="shared" si="31"/>
        <v>6073</v>
      </c>
      <c r="L131" s="33">
        <f t="shared" si="31"/>
        <v>6330</v>
      </c>
      <c r="M131" s="33">
        <f t="shared" si="31"/>
        <v>6595</v>
      </c>
      <c r="N131" s="6">
        <f t="shared" si="28"/>
        <v>57138.1</v>
      </c>
    </row>
    <row r="132" spans="1:14" ht="26.25" customHeight="1">
      <c r="A132" s="56"/>
      <c r="B132" s="52"/>
      <c r="C132" s="59"/>
      <c r="D132" s="2" t="s">
        <v>9</v>
      </c>
      <c r="E132" s="1"/>
      <c r="F132" s="1"/>
      <c r="G132" s="1"/>
      <c r="H132" s="13"/>
      <c r="I132" s="13"/>
      <c r="J132" s="34"/>
      <c r="K132" s="34"/>
      <c r="L132" s="34"/>
      <c r="M132" s="34"/>
      <c r="N132" s="16">
        <f t="shared" si="28"/>
        <v>0</v>
      </c>
    </row>
    <row r="133" spans="1:14" ht="29.25" customHeight="1">
      <c r="A133" s="56"/>
      <c r="B133" s="52"/>
      <c r="C133" s="59"/>
      <c r="D133" s="2" t="s">
        <v>10</v>
      </c>
      <c r="E133" s="1">
        <v>6404.5</v>
      </c>
      <c r="F133" s="1">
        <v>6285.5</v>
      </c>
      <c r="G133" s="1">
        <v>6572</v>
      </c>
      <c r="H133" s="13">
        <v>7085</v>
      </c>
      <c r="I133" s="13">
        <v>5851</v>
      </c>
      <c r="J133" s="34">
        <v>5942.1</v>
      </c>
      <c r="K133" s="34">
        <v>6073</v>
      </c>
      <c r="L133" s="34">
        <v>6330</v>
      </c>
      <c r="M133" s="34">
        <v>6595</v>
      </c>
      <c r="N133" s="16">
        <f t="shared" si="28"/>
        <v>57138.1</v>
      </c>
    </row>
    <row r="134" spans="1:14" ht="27.75" customHeight="1">
      <c r="A134" s="56"/>
      <c r="B134" s="52"/>
      <c r="C134" s="59"/>
      <c r="D134" s="2" t="s">
        <v>11</v>
      </c>
      <c r="E134" s="1"/>
      <c r="F134" s="1"/>
      <c r="G134" s="1"/>
      <c r="H134" s="13"/>
      <c r="I134" s="13"/>
      <c r="J134" s="34"/>
      <c r="K134" s="34"/>
      <c r="L134" s="34"/>
      <c r="M134" s="34"/>
      <c r="N134" s="16">
        <f t="shared" si="28"/>
        <v>0</v>
      </c>
    </row>
    <row r="135" spans="1:14" ht="38.25">
      <c r="A135" s="57"/>
      <c r="B135" s="53"/>
      <c r="C135" s="60"/>
      <c r="D135" s="3" t="s">
        <v>12</v>
      </c>
      <c r="E135" s="1"/>
      <c r="F135" s="1"/>
      <c r="G135" s="1"/>
      <c r="H135" s="13"/>
      <c r="I135" s="13"/>
      <c r="J135" s="34"/>
      <c r="K135" s="34"/>
      <c r="L135" s="34"/>
      <c r="M135" s="34"/>
      <c r="N135" s="16">
        <f t="shared" si="28"/>
        <v>0</v>
      </c>
    </row>
    <row r="136" spans="1:14" ht="12.75" customHeight="1">
      <c r="A136" s="55" t="s">
        <v>53</v>
      </c>
      <c r="B136" s="49" t="s">
        <v>35</v>
      </c>
      <c r="C136" s="49" t="s">
        <v>54</v>
      </c>
      <c r="D136" s="6" t="s">
        <v>8</v>
      </c>
      <c r="E136" s="6">
        <f aca="true" t="shared" si="32" ref="E136:L136">E137+E138+E139+E140</f>
        <v>0</v>
      </c>
      <c r="F136" s="6">
        <f t="shared" si="32"/>
        <v>467.2</v>
      </c>
      <c r="G136" s="6">
        <f t="shared" si="32"/>
        <v>0</v>
      </c>
      <c r="H136" s="12">
        <f t="shared" si="32"/>
        <v>0</v>
      </c>
      <c r="I136" s="12">
        <f t="shared" si="32"/>
        <v>0</v>
      </c>
      <c r="J136" s="33">
        <f t="shared" si="32"/>
        <v>0</v>
      </c>
      <c r="K136" s="33">
        <f t="shared" si="32"/>
        <v>0</v>
      </c>
      <c r="L136" s="33">
        <f t="shared" si="32"/>
        <v>0</v>
      </c>
      <c r="M136" s="33"/>
      <c r="N136" s="6">
        <f t="shared" si="28"/>
        <v>467.2</v>
      </c>
    </row>
    <row r="137" spans="1:14" ht="25.5">
      <c r="A137" s="56"/>
      <c r="B137" s="52"/>
      <c r="C137" s="52"/>
      <c r="D137" s="2" t="s">
        <v>9</v>
      </c>
      <c r="E137" s="1"/>
      <c r="F137" s="1">
        <v>443.8</v>
      </c>
      <c r="G137" s="1"/>
      <c r="H137" s="13"/>
      <c r="I137" s="13"/>
      <c r="J137" s="34"/>
      <c r="K137" s="34"/>
      <c r="L137" s="34"/>
      <c r="M137" s="34"/>
      <c r="N137" s="16">
        <f t="shared" si="28"/>
        <v>443.8</v>
      </c>
    </row>
    <row r="138" spans="1:14" ht="25.5">
      <c r="A138" s="56"/>
      <c r="B138" s="52"/>
      <c r="C138" s="52"/>
      <c r="D138" s="2" t="s">
        <v>10</v>
      </c>
      <c r="E138" s="1"/>
      <c r="F138" s="1"/>
      <c r="G138" s="1"/>
      <c r="H138" s="13"/>
      <c r="I138" s="13"/>
      <c r="J138" s="34"/>
      <c r="K138" s="34"/>
      <c r="L138" s="34"/>
      <c r="M138" s="34"/>
      <c r="N138" s="16">
        <f t="shared" si="28"/>
        <v>0</v>
      </c>
    </row>
    <row r="139" spans="1:14" ht="25.5">
      <c r="A139" s="56"/>
      <c r="B139" s="52"/>
      <c r="C139" s="52"/>
      <c r="D139" s="2" t="s">
        <v>11</v>
      </c>
      <c r="E139" s="1"/>
      <c r="F139" s="1">
        <v>23.4</v>
      </c>
      <c r="G139" s="1"/>
      <c r="H139" s="13"/>
      <c r="I139" s="13"/>
      <c r="J139" s="34"/>
      <c r="K139" s="34"/>
      <c r="L139" s="34"/>
      <c r="M139" s="34"/>
      <c r="N139" s="16">
        <f t="shared" si="28"/>
        <v>23.4</v>
      </c>
    </row>
    <row r="140" spans="1:14" ht="38.25">
      <c r="A140" s="57"/>
      <c r="B140" s="53"/>
      <c r="C140" s="53"/>
      <c r="D140" s="3" t="s">
        <v>12</v>
      </c>
      <c r="E140" s="1"/>
      <c r="F140" s="1"/>
      <c r="G140" s="1"/>
      <c r="H140" s="13"/>
      <c r="I140" s="13"/>
      <c r="J140" s="34"/>
      <c r="K140" s="34"/>
      <c r="L140" s="34"/>
      <c r="M140" s="34"/>
      <c r="N140" s="16">
        <f t="shared" si="28"/>
        <v>0</v>
      </c>
    </row>
    <row r="141" spans="1:14" ht="12.75" customHeight="1">
      <c r="A141" s="55" t="s">
        <v>56</v>
      </c>
      <c r="B141" s="49" t="s">
        <v>35</v>
      </c>
      <c r="C141" s="49" t="s">
        <v>55</v>
      </c>
      <c r="D141" s="6" t="s">
        <v>8</v>
      </c>
      <c r="E141" s="6">
        <f aca="true" t="shared" si="33" ref="E141:L141">E142+E143+E144+E145</f>
        <v>0</v>
      </c>
      <c r="F141" s="6">
        <f t="shared" si="33"/>
        <v>0</v>
      </c>
      <c r="G141" s="6">
        <f t="shared" si="33"/>
        <v>901.1</v>
      </c>
      <c r="H141" s="12">
        <f t="shared" si="33"/>
        <v>0</v>
      </c>
      <c r="I141" s="12">
        <f t="shared" si="33"/>
        <v>0</v>
      </c>
      <c r="J141" s="33">
        <f t="shared" si="33"/>
        <v>0</v>
      </c>
      <c r="K141" s="33">
        <f t="shared" si="33"/>
        <v>0</v>
      </c>
      <c r="L141" s="33">
        <f t="shared" si="33"/>
        <v>0</v>
      </c>
      <c r="M141" s="33"/>
      <c r="N141" s="6">
        <f t="shared" si="28"/>
        <v>901.1</v>
      </c>
    </row>
    <row r="142" spans="1:14" ht="25.5">
      <c r="A142" s="56"/>
      <c r="B142" s="52"/>
      <c r="C142" s="52"/>
      <c r="D142" s="2" t="s">
        <v>9</v>
      </c>
      <c r="E142" s="1"/>
      <c r="F142" s="1"/>
      <c r="G142" s="1">
        <v>856</v>
      </c>
      <c r="H142" s="13"/>
      <c r="I142" s="13"/>
      <c r="J142" s="34"/>
      <c r="K142" s="34"/>
      <c r="L142" s="34"/>
      <c r="M142" s="34"/>
      <c r="N142" s="16">
        <f t="shared" si="28"/>
        <v>856</v>
      </c>
    </row>
    <row r="143" spans="1:14" ht="25.5">
      <c r="A143" s="56"/>
      <c r="B143" s="52"/>
      <c r="C143" s="52"/>
      <c r="D143" s="2" t="s">
        <v>10</v>
      </c>
      <c r="E143" s="1"/>
      <c r="F143" s="1"/>
      <c r="G143" s="1"/>
      <c r="H143" s="13"/>
      <c r="I143" s="13"/>
      <c r="J143" s="34"/>
      <c r="K143" s="34"/>
      <c r="L143" s="34"/>
      <c r="M143" s="34"/>
      <c r="N143" s="16">
        <f t="shared" si="28"/>
        <v>0</v>
      </c>
    </row>
    <row r="144" spans="1:14" ht="25.5">
      <c r="A144" s="56"/>
      <c r="B144" s="52"/>
      <c r="C144" s="52"/>
      <c r="D144" s="2" t="s">
        <v>11</v>
      </c>
      <c r="E144" s="1"/>
      <c r="F144" s="1"/>
      <c r="G144" s="1">
        <v>45.1</v>
      </c>
      <c r="H144" s="13"/>
      <c r="I144" s="13"/>
      <c r="J144" s="34"/>
      <c r="K144" s="34"/>
      <c r="L144" s="34"/>
      <c r="M144" s="34"/>
      <c r="N144" s="16">
        <f t="shared" si="28"/>
        <v>45.1</v>
      </c>
    </row>
    <row r="145" spans="1:14" ht="38.25">
      <c r="A145" s="57"/>
      <c r="B145" s="53"/>
      <c r="C145" s="53"/>
      <c r="D145" s="3" t="s">
        <v>12</v>
      </c>
      <c r="E145" s="1"/>
      <c r="F145" s="1"/>
      <c r="G145" s="1"/>
      <c r="H145" s="13"/>
      <c r="I145" s="13"/>
      <c r="J145" s="34"/>
      <c r="K145" s="34"/>
      <c r="L145" s="34"/>
      <c r="M145" s="34"/>
      <c r="N145" s="16">
        <f t="shared" si="28"/>
        <v>0</v>
      </c>
    </row>
    <row r="146" spans="1:14" ht="12.75">
      <c r="A146" s="46" t="s">
        <v>64</v>
      </c>
      <c r="B146" s="49" t="s">
        <v>35</v>
      </c>
      <c r="C146" s="49" t="s">
        <v>65</v>
      </c>
      <c r="D146" s="6" t="s">
        <v>8</v>
      </c>
      <c r="E146" s="1"/>
      <c r="F146" s="1"/>
      <c r="G146" s="1"/>
      <c r="H146" s="12">
        <f>H147+H148+H149+H150</f>
        <v>1037.9</v>
      </c>
      <c r="I146" s="12">
        <f>I148+I149</f>
        <v>190.1</v>
      </c>
      <c r="J146" s="34"/>
      <c r="K146" s="33">
        <f>K148+K149</f>
        <v>1111.2</v>
      </c>
      <c r="L146" s="34"/>
      <c r="M146" s="34"/>
      <c r="N146" s="6">
        <f t="shared" si="28"/>
        <v>2339.2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34"/>
      <c r="L147" s="34"/>
      <c r="M147" s="34"/>
      <c r="N147" s="16">
        <f t="shared" si="28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>
        <v>986</v>
      </c>
      <c r="I148" s="13">
        <v>180.6</v>
      </c>
      <c r="J148" s="34"/>
      <c r="K148" s="34">
        <v>1100</v>
      </c>
      <c r="L148" s="34"/>
      <c r="M148" s="34"/>
      <c r="N148" s="16">
        <f t="shared" si="28"/>
        <v>2266.6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>
        <v>51.9</v>
      </c>
      <c r="I149" s="13">
        <v>9.5</v>
      </c>
      <c r="J149" s="34"/>
      <c r="K149" s="35">
        <v>11.2</v>
      </c>
      <c r="L149" s="34"/>
      <c r="M149" s="34"/>
      <c r="N149" s="16">
        <f>SUM(E149:M149)</f>
        <v>72.6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34"/>
      <c r="L150" s="34"/>
      <c r="M150" s="34"/>
      <c r="N150" s="16">
        <f t="shared" si="28"/>
        <v>0</v>
      </c>
    </row>
    <row r="151" spans="1:14" ht="12.75">
      <c r="A151" s="46" t="s">
        <v>76</v>
      </c>
      <c r="B151" s="49" t="s">
        <v>35</v>
      </c>
      <c r="C151" s="49" t="s">
        <v>77</v>
      </c>
      <c r="D151" s="6" t="s">
        <v>8</v>
      </c>
      <c r="E151" s="1"/>
      <c r="F151" s="1"/>
      <c r="G151" s="1"/>
      <c r="H151" s="12">
        <f>H152+H153+H154+H155</f>
        <v>0</v>
      </c>
      <c r="I151" s="12">
        <f>I153+I154</f>
        <v>0</v>
      </c>
      <c r="J151" s="33">
        <f>J152+J153+J154+J155</f>
        <v>854.2</v>
      </c>
      <c r="K151" s="33">
        <f>K153</f>
        <v>1338.545</v>
      </c>
      <c r="L151" s="33"/>
      <c r="M151" s="33"/>
      <c r="N151" s="6">
        <f t="shared" si="28"/>
        <v>2192.745</v>
      </c>
    </row>
    <row r="152" spans="1:14" ht="25.5">
      <c r="A152" s="54"/>
      <c r="B152" s="50"/>
      <c r="C152" s="52"/>
      <c r="D152" s="2" t="s">
        <v>9</v>
      </c>
      <c r="E152" s="1"/>
      <c r="F152" s="1"/>
      <c r="G152" s="1"/>
      <c r="H152" s="13"/>
      <c r="I152" s="13"/>
      <c r="J152" s="34"/>
      <c r="K152" s="34"/>
      <c r="L152" s="34"/>
      <c r="M152" s="34"/>
      <c r="N152" s="16">
        <f t="shared" si="28"/>
        <v>0</v>
      </c>
    </row>
    <row r="153" spans="1:14" ht="25.5">
      <c r="A153" s="54"/>
      <c r="B153" s="50"/>
      <c r="C153" s="52"/>
      <c r="D153" s="2" t="s">
        <v>10</v>
      </c>
      <c r="E153" s="1"/>
      <c r="F153" s="1"/>
      <c r="G153" s="1"/>
      <c r="H153" s="13"/>
      <c r="I153" s="13"/>
      <c r="J153" s="34"/>
      <c r="K153" s="34">
        <v>1338.545</v>
      </c>
      <c r="L153" s="34"/>
      <c r="M153" s="34"/>
      <c r="N153" s="16">
        <f t="shared" si="28"/>
        <v>1338.545</v>
      </c>
    </row>
    <row r="154" spans="1:14" ht="25.5">
      <c r="A154" s="54"/>
      <c r="B154" s="50"/>
      <c r="C154" s="52"/>
      <c r="D154" s="2" t="s">
        <v>11</v>
      </c>
      <c r="E154" s="1"/>
      <c r="F154" s="1"/>
      <c r="G154" s="1"/>
      <c r="H154" s="13"/>
      <c r="I154" s="13"/>
      <c r="J154" s="34">
        <v>854.2</v>
      </c>
      <c r="K154" s="34"/>
      <c r="L154" s="34"/>
      <c r="M154" s="34"/>
      <c r="N154" s="16">
        <f t="shared" si="28"/>
        <v>854.2</v>
      </c>
    </row>
    <row r="155" spans="1:14" ht="38.25">
      <c r="A155" s="45"/>
      <c r="B155" s="51"/>
      <c r="C155" s="53"/>
      <c r="D155" s="3" t="s">
        <v>12</v>
      </c>
      <c r="E155" s="1"/>
      <c r="F155" s="1"/>
      <c r="G155" s="1"/>
      <c r="H155" s="13"/>
      <c r="I155" s="13"/>
      <c r="J155" s="34"/>
      <c r="K155" s="34"/>
      <c r="L155" s="34"/>
      <c r="M155" s="34"/>
      <c r="N155" s="16">
        <f t="shared" si="28"/>
        <v>0</v>
      </c>
    </row>
    <row r="156" spans="1:14" ht="12.75">
      <c r="A156" s="46" t="s">
        <v>78</v>
      </c>
      <c r="B156" s="49" t="s">
        <v>35</v>
      </c>
      <c r="C156" s="49" t="s">
        <v>79</v>
      </c>
      <c r="D156" s="6" t="s">
        <v>8</v>
      </c>
      <c r="E156" s="1"/>
      <c r="F156" s="1"/>
      <c r="G156" s="1"/>
      <c r="H156" s="12">
        <f>H157+H158+H159+H160</f>
        <v>0</v>
      </c>
      <c r="I156" s="12">
        <f>I158+I159</f>
        <v>526.3</v>
      </c>
      <c r="J156" s="33">
        <f>J157+J158+J159+J160</f>
        <v>0</v>
      </c>
      <c r="K156" s="34"/>
      <c r="L156" s="34"/>
      <c r="M156" s="34"/>
      <c r="N156" s="6">
        <f t="shared" si="28"/>
        <v>526.3</v>
      </c>
    </row>
    <row r="157" spans="1:14" ht="25.5">
      <c r="A157" s="54"/>
      <c r="B157" s="50"/>
      <c r="C157" s="52"/>
      <c r="D157" s="2" t="s">
        <v>9</v>
      </c>
      <c r="E157" s="1"/>
      <c r="F157" s="1"/>
      <c r="G157" s="1"/>
      <c r="H157" s="13"/>
      <c r="I157" s="13"/>
      <c r="J157" s="34"/>
      <c r="K157" s="34"/>
      <c r="L157" s="34"/>
      <c r="M157" s="34"/>
      <c r="N157" s="16">
        <f t="shared" si="28"/>
        <v>0</v>
      </c>
    </row>
    <row r="158" spans="1:14" ht="25.5">
      <c r="A158" s="54"/>
      <c r="B158" s="50"/>
      <c r="C158" s="52"/>
      <c r="D158" s="2" t="s">
        <v>10</v>
      </c>
      <c r="E158" s="1"/>
      <c r="F158" s="1"/>
      <c r="G158" s="1"/>
      <c r="H158" s="13"/>
      <c r="I158" s="13">
        <v>500</v>
      </c>
      <c r="J158" s="34"/>
      <c r="K158" s="34"/>
      <c r="L158" s="34"/>
      <c r="M158" s="34"/>
      <c r="N158" s="16">
        <f t="shared" si="28"/>
        <v>500</v>
      </c>
    </row>
    <row r="159" spans="1:14" ht="25.5">
      <c r="A159" s="54"/>
      <c r="B159" s="50"/>
      <c r="C159" s="52"/>
      <c r="D159" s="2" t="s">
        <v>11</v>
      </c>
      <c r="E159" s="1"/>
      <c r="F159" s="1"/>
      <c r="G159" s="1"/>
      <c r="H159" s="13"/>
      <c r="I159" s="13">
        <v>26.3</v>
      </c>
      <c r="J159" s="34"/>
      <c r="K159" s="34"/>
      <c r="L159" s="34"/>
      <c r="M159" s="34"/>
      <c r="N159" s="16">
        <f t="shared" si="28"/>
        <v>26.3</v>
      </c>
    </row>
    <row r="160" spans="1:14" ht="38.25">
      <c r="A160" s="45"/>
      <c r="B160" s="51"/>
      <c r="C160" s="53"/>
      <c r="D160" s="3" t="s">
        <v>12</v>
      </c>
      <c r="E160" s="1"/>
      <c r="F160" s="1"/>
      <c r="G160" s="1"/>
      <c r="H160" s="13"/>
      <c r="I160" s="13"/>
      <c r="J160" s="34"/>
      <c r="K160" s="34"/>
      <c r="L160" s="34"/>
      <c r="M160" s="34"/>
      <c r="N160" s="16">
        <f t="shared" si="28"/>
        <v>0</v>
      </c>
    </row>
    <row r="161" spans="1:14" ht="12.75">
      <c r="A161" s="46" t="s">
        <v>102</v>
      </c>
      <c r="B161" s="49" t="s">
        <v>35</v>
      </c>
      <c r="C161" s="49" t="s">
        <v>106</v>
      </c>
      <c r="D161" s="30" t="s">
        <v>95</v>
      </c>
      <c r="E161" s="1"/>
      <c r="F161" s="1"/>
      <c r="G161" s="1"/>
      <c r="H161" s="13"/>
      <c r="I161" s="13"/>
      <c r="J161" s="34">
        <f>J163+J164</f>
        <v>5790</v>
      </c>
      <c r="K161" s="34"/>
      <c r="L161" s="34"/>
      <c r="M161" s="34"/>
      <c r="N161" s="6">
        <f t="shared" si="28"/>
        <v>5790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34"/>
      <c r="L162" s="34"/>
      <c r="M162" s="34"/>
      <c r="N162" s="16">
        <f t="shared" si="28"/>
        <v>0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>
        <v>5500.5</v>
      </c>
      <c r="K163" s="34"/>
      <c r="L163" s="34"/>
      <c r="M163" s="34"/>
      <c r="N163" s="16">
        <f t="shared" si="28"/>
        <v>5500.5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>
        <v>289.5</v>
      </c>
      <c r="K164" s="34"/>
      <c r="L164" s="34"/>
      <c r="M164" s="34"/>
      <c r="N164" s="16">
        <f t="shared" si="28"/>
        <v>289.5</v>
      </c>
    </row>
    <row r="165" spans="1:14" ht="97.5" customHeight="1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34"/>
      <c r="L165" s="34"/>
      <c r="M165" s="34"/>
      <c r="N165" s="16">
        <f t="shared" si="28"/>
        <v>0</v>
      </c>
    </row>
    <row r="166" spans="1:14" ht="12.75">
      <c r="A166" s="46" t="s">
        <v>103</v>
      </c>
      <c r="B166" s="49" t="s">
        <v>35</v>
      </c>
      <c r="C166" s="49" t="s">
        <v>105</v>
      </c>
      <c r="D166" s="30" t="s">
        <v>95</v>
      </c>
      <c r="E166" s="1"/>
      <c r="F166" s="1"/>
      <c r="G166" s="1"/>
      <c r="H166" s="13"/>
      <c r="I166" s="13"/>
      <c r="J166" s="34"/>
      <c r="K166" s="33">
        <f>K168+K169</f>
        <v>8082.7</v>
      </c>
      <c r="L166" s="34"/>
      <c r="M166" s="34"/>
      <c r="N166" s="6">
        <f t="shared" si="28"/>
        <v>8082.7</v>
      </c>
    </row>
    <row r="167" spans="1:14" ht="25.5" customHeight="1">
      <c r="A167" s="47"/>
      <c r="B167" s="50"/>
      <c r="C167" s="50"/>
      <c r="D167" s="2" t="s">
        <v>9</v>
      </c>
      <c r="E167" s="1"/>
      <c r="F167" s="1"/>
      <c r="G167" s="1"/>
      <c r="H167" s="13"/>
      <c r="I167" s="13"/>
      <c r="J167" s="34"/>
      <c r="K167" s="34"/>
      <c r="L167" s="34"/>
      <c r="M167" s="34"/>
      <c r="N167" s="16">
        <f t="shared" si="28"/>
        <v>0</v>
      </c>
    </row>
    <row r="168" spans="1:14" ht="25.5">
      <c r="A168" s="47"/>
      <c r="B168" s="50"/>
      <c r="C168" s="50"/>
      <c r="D168" s="2" t="s">
        <v>10</v>
      </c>
      <c r="E168" s="1"/>
      <c r="F168" s="1"/>
      <c r="G168" s="1"/>
      <c r="H168" s="13"/>
      <c r="I168" s="13"/>
      <c r="J168" s="34" t="s">
        <v>92</v>
      </c>
      <c r="K168" s="34">
        <v>7678.5</v>
      </c>
      <c r="L168" s="34"/>
      <c r="M168" s="34"/>
      <c r="N168" s="16">
        <f t="shared" si="28"/>
        <v>7678.5</v>
      </c>
    </row>
    <row r="169" spans="1:14" ht="25.5">
      <c r="A169" s="47"/>
      <c r="B169" s="50"/>
      <c r="C169" s="50"/>
      <c r="D169" s="2" t="s">
        <v>11</v>
      </c>
      <c r="E169" s="1"/>
      <c r="F169" s="1"/>
      <c r="G169" s="1"/>
      <c r="H169" s="13"/>
      <c r="I169" s="13"/>
      <c r="J169" s="34" t="s">
        <v>92</v>
      </c>
      <c r="K169" s="34">
        <v>404.2</v>
      </c>
      <c r="L169" s="34"/>
      <c r="M169" s="34"/>
      <c r="N169" s="16">
        <f t="shared" si="28"/>
        <v>404.2</v>
      </c>
    </row>
    <row r="170" spans="1:14" ht="38.25">
      <c r="A170" s="48"/>
      <c r="B170" s="51"/>
      <c r="C170" s="51"/>
      <c r="D170" s="3" t="s">
        <v>12</v>
      </c>
      <c r="E170" s="1"/>
      <c r="F170" s="1"/>
      <c r="G170" s="1"/>
      <c r="H170" s="13"/>
      <c r="I170" s="13"/>
      <c r="J170" s="34"/>
      <c r="K170" s="34"/>
      <c r="L170" s="34"/>
      <c r="M170" s="34"/>
      <c r="N170" s="16">
        <f t="shared" si="28"/>
        <v>0</v>
      </c>
    </row>
    <row r="171" spans="1:14" ht="12.75">
      <c r="A171" s="46" t="s">
        <v>104</v>
      </c>
      <c r="B171" s="49" t="s">
        <v>35</v>
      </c>
      <c r="C171" s="49" t="s">
        <v>107</v>
      </c>
      <c r="D171" s="30" t="s">
        <v>95</v>
      </c>
      <c r="E171" s="1"/>
      <c r="F171" s="1"/>
      <c r="G171" s="1"/>
      <c r="H171" s="13"/>
      <c r="I171" s="13"/>
      <c r="J171" s="34"/>
      <c r="K171" s="33">
        <f>K172+K174</f>
        <v>0</v>
      </c>
      <c r="L171" s="34"/>
      <c r="M171" s="34"/>
      <c r="N171" s="6">
        <f t="shared" si="28"/>
        <v>0</v>
      </c>
    </row>
    <row r="172" spans="1:14" ht="25.5" customHeight="1">
      <c r="A172" s="47"/>
      <c r="B172" s="50"/>
      <c r="C172" s="50"/>
      <c r="D172" s="2" t="s">
        <v>9</v>
      </c>
      <c r="E172" s="1"/>
      <c r="F172" s="1"/>
      <c r="G172" s="1"/>
      <c r="H172" s="13"/>
      <c r="I172" s="13"/>
      <c r="J172" s="34"/>
      <c r="K172" s="34"/>
      <c r="L172" s="34"/>
      <c r="M172" s="34"/>
      <c r="N172" s="16">
        <f t="shared" si="28"/>
        <v>0</v>
      </c>
    </row>
    <row r="173" spans="1:14" ht="25.5">
      <c r="A173" s="47"/>
      <c r="B173" s="50"/>
      <c r="C173" s="50"/>
      <c r="D173" s="2" t="s">
        <v>10</v>
      </c>
      <c r="E173" s="1"/>
      <c r="F173" s="1"/>
      <c r="G173" s="1"/>
      <c r="H173" s="13"/>
      <c r="I173" s="13"/>
      <c r="J173" s="34" t="s">
        <v>92</v>
      </c>
      <c r="L173" s="34"/>
      <c r="M173" s="34"/>
      <c r="N173" s="16">
        <f t="shared" si="28"/>
        <v>0</v>
      </c>
    </row>
    <row r="174" spans="1:14" ht="25.5">
      <c r="A174" s="47"/>
      <c r="B174" s="50"/>
      <c r="C174" s="50"/>
      <c r="D174" s="2" t="s">
        <v>11</v>
      </c>
      <c r="E174" s="1"/>
      <c r="F174" s="1"/>
      <c r="G174" s="1"/>
      <c r="H174" s="13"/>
      <c r="I174" s="13"/>
      <c r="J174" s="34" t="s">
        <v>92</v>
      </c>
      <c r="K174" s="34"/>
      <c r="L174" s="34"/>
      <c r="M174" s="34"/>
      <c r="N174" s="16">
        <f t="shared" si="28"/>
        <v>0</v>
      </c>
    </row>
    <row r="175" spans="1:14" ht="38.25">
      <c r="A175" s="48"/>
      <c r="B175" s="51"/>
      <c r="C175" s="51"/>
      <c r="D175" s="3" t="s">
        <v>12</v>
      </c>
      <c r="E175" s="1"/>
      <c r="F175" s="1"/>
      <c r="G175" s="1"/>
      <c r="H175" s="13"/>
      <c r="I175" s="13"/>
      <c r="J175" s="34"/>
      <c r="K175" s="34"/>
      <c r="L175" s="34"/>
      <c r="M175" s="34"/>
      <c r="N175" s="16">
        <f t="shared" si="28"/>
        <v>0</v>
      </c>
    </row>
    <row r="176" spans="1:14" ht="12.75">
      <c r="A176" s="46" t="s">
        <v>113</v>
      </c>
      <c r="B176" s="49" t="s">
        <v>35</v>
      </c>
      <c r="C176" s="49" t="s">
        <v>114</v>
      </c>
      <c r="D176" s="30" t="s">
        <v>95</v>
      </c>
      <c r="E176" s="1"/>
      <c r="F176" s="1"/>
      <c r="G176" s="1"/>
      <c r="H176" s="13"/>
      <c r="I176" s="13"/>
      <c r="J176" s="34"/>
      <c r="K176" s="33">
        <f>K177+K179</f>
        <v>50</v>
      </c>
      <c r="L176" s="34"/>
      <c r="M176" s="34"/>
      <c r="N176" s="6">
        <f t="shared" si="28"/>
        <v>50</v>
      </c>
    </row>
    <row r="177" spans="1:14" ht="25.5" customHeight="1">
      <c r="A177" s="47"/>
      <c r="B177" s="50"/>
      <c r="C177" s="50"/>
      <c r="D177" s="2" t="s">
        <v>9</v>
      </c>
      <c r="E177" s="1"/>
      <c r="F177" s="1"/>
      <c r="G177" s="1"/>
      <c r="H177" s="13"/>
      <c r="I177" s="13"/>
      <c r="J177" s="34"/>
      <c r="K177" s="34"/>
      <c r="L177" s="34"/>
      <c r="M177" s="34"/>
      <c r="N177" s="16">
        <f t="shared" si="28"/>
        <v>0</v>
      </c>
    </row>
    <row r="178" spans="1:14" ht="25.5">
      <c r="A178" s="47"/>
      <c r="B178" s="50"/>
      <c r="C178" s="50"/>
      <c r="D178" s="2" t="s">
        <v>10</v>
      </c>
      <c r="E178" s="1"/>
      <c r="F178" s="1"/>
      <c r="G178" s="1"/>
      <c r="H178" s="13"/>
      <c r="I178" s="13"/>
      <c r="J178" s="34" t="s">
        <v>92</v>
      </c>
      <c r="L178" s="34"/>
      <c r="M178" s="34"/>
      <c r="N178" s="16">
        <f t="shared" si="28"/>
        <v>0</v>
      </c>
    </row>
    <row r="179" spans="1:14" ht="25.5">
      <c r="A179" s="47"/>
      <c r="B179" s="50"/>
      <c r="C179" s="50"/>
      <c r="D179" s="2" t="s">
        <v>11</v>
      </c>
      <c r="E179" s="1"/>
      <c r="F179" s="1"/>
      <c r="G179" s="1"/>
      <c r="H179" s="13"/>
      <c r="I179" s="13"/>
      <c r="J179" s="34" t="s">
        <v>92</v>
      </c>
      <c r="K179" s="34">
        <v>50</v>
      </c>
      <c r="L179" s="34"/>
      <c r="M179" s="34"/>
      <c r="N179" s="16">
        <f t="shared" si="28"/>
        <v>50</v>
      </c>
    </row>
    <row r="180" spans="1:14" ht="38.25">
      <c r="A180" s="48"/>
      <c r="B180" s="51"/>
      <c r="C180" s="51"/>
      <c r="D180" s="3" t="s">
        <v>12</v>
      </c>
      <c r="E180" s="1"/>
      <c r="F180" s="1"/>
      <c r="G180" s="1"/>
      <c r="H180" s="13"/>
      <c r="I180" s="13"/>
      <c r="J180" s="34"/>
      <c r="K180" s="34"/>
      <c r="L180" s="34"/>
      <c r="M180" s="34"/>
      <c r="N180" s="16">
        <f t="shared" si="28"/>
        <v>0</v>
      </c>
    </row>
    <row r="181" spans="1:14" ht="12.75">
      <c r="A181" s="46" t="s">
        <v>115</v>
      </c>
      <c r="B181" s="49" t="s">
        <v>35</v>
      </c>
      <c r="C181" s="49" t="s">
        <v>116</v>
      </c>
      <c r="D181" s="30" t="s">
        <v>95</v>
      </c>
      <c r="E181" s="1"/>
      <c r="F181" s="1"/>
      <c r="G181" s="1"/>
      <c r="H181" s="13"/>
      <c r="I181" s="13"/>
      <c r="J181" s="34"/>
      <c r="K181" s="33">
        <f>K182+K184</f>
        <v>310.943</v>
      </c>
      <c r="L181" s="33">
        <f>L182+L184</f>
        <v>825.362</v>
      </c>
      <c r="M181" s="33">
        <f>M182+M184</f>
        <v>825.362</v>
      </c>
      <c r="N181" s="6">
        <f>SUM(E181:M181)</f>
        <v>1961.667</v>
      </c>
    </row>
    <row r="182" spans="1:14" ht="25.5" customHeight="1">
      <c r="A182" s="47"/>
      <c r="B182" s="50"/>
      <c r="C182" s="50"/>
      <c r="D182" s="2" t="s">
        <v>9</v>
      </c>
      <c r="E182" s="1"/>
      <c r="F182" s="1"/>
      <c r="G182" s="1"/>
      <c r="H182" s="13"/>
      <c r="I182" s="13"/>
      <c r="J182" s="34"/>
      <c r="K182" s="34"/>
      <c r="L182" s="34"/>
      <c r="M182" s="34"/>
      <c r="N182" s="16">
        <f>SUM(E182:M182)</f>
        <v>0</v>
      </c>
    </row>
    <row r="183" spans="1:14" ht="25.5">
      <c r="A183" s="47"/>
      <c r="B183" s="50"/>
      <c r="C183" s="50"/>
      <c r="D183" s="2" t="s">
        <v>10</v>
      </c>
      <c r="E183" s="1"/>
      <c r="F183" s="1"/>
      <c r="G183" s="1"/>
      <c r="H183" s="13"/>
      <c r="I183" s="13"/>
      <c r="J183" s="34" t="s">
        <v>92</v>
      </c>
      <c r="L183" s="34"/>
      <c r="M183" s="34"/>
      <c r="N183" s="16">
        <f>SUM(E183:M183)</f>
        <v>0</v>
      </c>
    </row>
    <row r="184" spans="1:14" ht="25.5">
      <c r="A184" s="47"/>
      <c r="B184" s="50"/>
      <c r="C184" s="50"/>
      <c r="D184" s="2" t="s">
        <v>11</v>
      </c>
      <c r="E184" s="1"/>
      <c r="F184" s="1"/>
      <c r="G184" s="1"/>
      <c r="H184" s="13"/>
      <c r="I184" s="13"/>
      <c r="J184" s="34" t="s">
        <v>92</v>
      </c>
      <c r="K184" s="34">
        <v>310.943</v>
      </c>
      <c r="L184" s="34">
        <v>825.362</v>
      </c>
      <c r="M184" s="34">
        <v>825.362</v>
      </c>
      <c r="N184" s="16">
        <f>SUM(E184:M184)</f>
        <v>1961.667</v>
      </c>
    </row>
    <row r="185" spans="1:14" ht="38.25">
      <c r="A185" s="48"/>
      <c r="B185" s="51"/>
      <c r="C185" s="51"/>
      <c r="D185" s="3" t="s">
        <v>12</v>
      </c>
      <c r="E185" s="1"/>
      <c r="F185" s="1"/>
      <c r="G185" s="1"/>
      <c r="H185" s="13"/>
      <c r="I185" s="13"/>
      <c r="J185" s="34"/>
      <c r="K185" s="34"/>
      <c r="L185" s="34"/>
      <c r="M185" s="34"/>
      <c r="N185" s="16">
        <f>SUM(E185:M185)</f>
        <v>0</v>
      </c>
    </row>
    <row r="187" ht="12.75">
      <c r="B187" t="s">
        <v>119</v>
      </c>
    </row>
    <row r="189" ht="12.75">
      <c r="B189" t="s">
        <v>118</v>
      </c>
    </row>
  </sheetData>
  <sheetProtection/>
  <mergeCells count="111">
    <mergeCell ref="A181:A185"/>
    <mergeCell ref="B181:B185"/>
    <mergeCell ref="C181:C185"/>
    <mergeCell ref="A171:A175"/>
    <mergeCell ref="B171:B175"/>
    <mergeCell ref="C171:C175"/>
    <mergeCell ref="A176:A180"/>
    <mergeCell ref="B176:B180"/>
    <mergeCell ref="C176:C180"/>
    <mergeCell ref="A161:A165"/>
    <mergeCell ref="B161:B165"/>
    <mergeCell ref="C161:C165"/>
    <mergeCell ref="A166:A170"/>
    <mergeCell ref="B166:B170"/>
    <mergeCell ref="C166:C170"/>
    <mergeCell ref="A151:A155"/>
    <mergeCell ref="B151:B155"/>
    <mergeCell ref="C151:C155"/>
    <mergeCell ref="A156:A160"/>
    <mergeCell ref="B156:B160"/>
    <mergeCell ref="C156:C160"/>
    <mergeCell ref="A141:A145"/>
    <mergeCell ref="B141:B145"/>
    <mergeCell ref="C141:C145"/>
    <mergeCell ref="A146:A150"/>
    <mergeCell ref="B146:B150"/>
    <mergeCell ref="C146:C150"/>
    <mergeCell ref="A131:A135"/>
    <mergeCell ref="B131:B135"/>
    <mergeCell ref="C131:C135"/>
    <mergeCell ref="A136:A140"/>
    <mergeCell ref="B136:B140"/>
    <mergeCell ref="C136:C140"/>
    <mergeCell ref="A120:A124"/>
    <mergeCell ref="B120:B124"/>
    <mergeCell ref="C120:C124"/>
    <mergeCell ref="A126:A130"/>
    <mergeCell ref="B126:B130"/>
    <mergeCell ref="C126:C130"/>
    <mergeCell ref="A110:A114"/>
    <mergeCell ref="B110:B114"/>
    <mergeCell ref="C110:C114"/>
    <mergeCell ref="A115:A119"/>
    <mergeCell ref="B115:B119"/>
    <mergeCell ref="C115:C119"/>
    <mergeCell ref="A99:A103"/>
    <mergeCell ref="B99:B103"/>
    <mergeCell ref="C99:C103"/>
    <mergeCell ref="A105:A109"/>
    <mergeCell ref="B105:B109"/>
    <mergeCell ref="C105:C109"/>
    <mergeCell ref="A89:A93"/>
    <mergeCell ref="B89:B93"/>
    <mergeCell ref="C89:C93"/>
    <mergeCell ref="A94:A98"/>
    <mergeCell ref="B94:B98"/>
    <mergeCell ref="C94:C98"/>
    <mergeCell ref="A78:A82"/>
    <mergeCell ref="B78:B82"/>
    <mergeCell ref="C78:C82"/>
    <mergeCell ref="A84:A88"/>
    <mergeCell ref="B84:B88"/>
    <mergeCell ref="C84:C88"/>
    <mergeCell ref="A68:A72"/>
    <mergeCell ref="B68:B72"/>
    <mergeCell ref="C68:C72"/>
    <mergeCell ref="A73:A77"/>
    <mergeCell ref="B73:B77"/>
    <mergeCell ref="C73:C77"/>
    <mergeCell ref="A58:A62"/>
    <mergeCell ref="B58:B62"/>
    <mergeCell ref="C58:C62"/>
    <mergeCell ref="A63:A67"/>
    <mergeCell ref="B63:B67"/>
    <mergeCell ref="C63:C67"/>
    <mergeCell ref="A47:A51"/>
    <mergeCell ref="B47:B51"/>
    <mergeCell ref="C47:C51"/>
    <mergeCell ref="A53:A57"/>
    <mergeCell ref="B53:B57"/>
    <mergeCell ref="C53:C57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N19:N21"/>
    <mergeCell ref="A22:A26"/>
    <mergeCell ref="B22:B26"/>
    <mergeCell ref="C22:C26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L145"/>
  <sheetViews>
    <sheetView zoomScalePageLayoutView="0" workbookViewId="0" topLeftCell="A16">
      <pane xSplit="4" ySplit="6" topLeftCell="F22" activePane="bottomRight" state="frozen"/>
      <selection pane="topLeft" activeCell="A16" sqref="A16"/>
      <selection pane="topRight" activeCell="E16" sqref="E16"/>
      <selection pane="bottomLeft" activeCell="A22" sqref="A22"/>
      <selection pane="bottomRight" activeCell="C32" sqref="C32:C36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1" width="10.28125" style="10" customWidth="1"/>
    <col min="12" max="12" width="11.8515625" style="0" customWidth="1"/>
  </cols>
  <sheetData>
    <row r="1" ht="12.75">
      <c r="J1" s="10" t="s">
        <v>57</v>
      </c>
    </row>
    <row r="3" ht="12.75">
      <c r="J3" s="10" t="s">
        <v>58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2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2"/>
    </row>
    <row r="17" spans="1:12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4"/>
    </row>
    <row r="18" spans="1:12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6"/>
    </row>
    <row r="19" spans="1:12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0" t="s">
        <v>5</v>
      </c>
    </row>
    <row r="20" spans="1:12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47"/>
    </row>
    <row r="21" spans="1:12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48"/>
    </row>
    <row r="22" spans="1:12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K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>H23+H24+H25+H26</f>
        <v>166854.19999999998</v>
      </c>
      <c r="I22" s="12">
        <f t="shared" si="0"/>
        <v>141400.22</v>
      </c>
      <c r="J22" s="12">
        <f t="shared" si="0"/>
        <v>134458.32</v>
      </c>
      <c r="K22" s="12">
        <f t="shared" si="0"/>
        <v>127844.12000000002</v>
      </c>
      <c r="L22" s="6">
        <f>SUM(E22:K22)</f>
        <v>1053931.26</v>
      </c>
    </row>
    <row r="23" spans="1:12" ht="25.5">
      <c r="A23" s="50"/>
      <c r="B23" s="50"/>
      <c r="C23" s="50"/>
      <c r="D23" s="2" t="s">
        <v>9</v>
      </c>
      <c r="E23" s="1">
        <f aca="true" t="shared" si="1" ref="E23:K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">
        <f>SUM(E23:K23)</f>
        <v>2294.48</v>
      </c>
    </row>
    <row r="24" spans="1:12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118395.59999999999</v>
      </c>
      <c r="I24" s="13">
        <f>I29+I60++I81+I86+I91+I97+I102+I107+I112+I118+I123+I128+I133</f>
        <v>98501.32</v>
      </c>
      <c r="J24" s="13">
        <f>J29+J60++J81+J86+J91+J97+J102+J107+J112+J118+J123+J128+J133</f>
        <v>99095.32</v>
      </c>
      <c r="K24" s="13">
        <f>K29+K60++K81+K86+K91+K97+K102+K107+K112+K118+K123+K128+K133</f>
        <v>95050.82000000002</v>
      </c>
      <c r="L24" s="1">
        <f>SUM(E24:K24)</f>
        <v>755042.6000000001</v>
      </c>
    </row>
    <row r="25" spans="1:12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48458.6</v>
      </c>
      <c r="I25" s="13">
        <f>I30++I61+I82+I87+I92+I98+I103+I108+I113+I119+I124+I134+I129</f>
        <v>42898.899999999994</v>
      </c>
      <c r="J25" s="13">
        <f>J30++J61+J82+J87+J92+J98+J103+J108+J113+J119+J124+J134+J129</f>
        <v>35363.00000000001</v>
      </c>
      <c r="K25" s="13">
        <f>K30++K61+K82+K87+K92+K98+K103+K108+K113+K119+K124+K134+K129</f>
        <v>32793.30000000001</v>
      </c>
      <c r="L25" s="1">
        <f>SUM(E25:K25)</f>
        <v>295511.18</v>
      </c>
    </row>
    <row r="26" spans="1:12" ht="38.25">
      <c r="A26" s="51"/>
      <c r="B26" s="51"/>
      <c r="C26" s="51"/>
      <c r="D26" s="3" t="s">
        <v>12</v>
      </c>
      <c r="E26" s="1">
        <f aca="true" t="shared" si="2" ref="E26:K26">E31++E62+E83+E88+E93+E99+E104+E109+E114+E120+E125+E130+E135</f>
        <v>1083</v>
      </c>
      <c r="F26" s="1">
        <f t="shared" si="2"/>
        <v>0</v>
      </c>
      <c r="G26" s="1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">
        <f>SUM(E26:K26)</f>
        <v>1083</v>
      </c>
    </row>
    <row r="27" spans="1:12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3" ref="E27:L27">E28+E29+E30+E31</f>
        <v>141610.97</v>
      </c>
      <c r="F27" s="6">
        <f t="shared" si="3"/>
        <v>137800.09999999998</v>
      </c>
      <c r="G27" s="6">
        <f t="shared" si="3"/>
        <v>143187.6</v>
      </c>
      <c r="H27" s="12">
        <f t="shared" si="3"/>
        <v>146406.5</v>
      </c>
      <c r="I27" s="12">
        <f t="shared" si="3"/>
        <v>119705.79999999999</v>
      </c>
      <c r="J27" s="12">
        <f t="shared" si="3"/>
        <v>111802.40000000001</v>
      </c>
      <c r="K27" s="12">
        <f t="shared" si="3"/>
        <v>110595.00000000001</v>
      </c>
      <c r="L27" s="6">
        <f t="shared" si="3"/>
        <v>911108.37</v>
      </c>
    </row>
    <row r="28" spans="1:12" ht="25.5">
      <c r="A28" s="56"/>
      <c r="B28" s="52"/>
      <c r="C28" s="52"/>
      <c r="D28" s="2" t="s">
        <v>9</v>
      </c>
      <c r="E28" s="1">
        <f aca="true" t="shared" si="4" ref="E28:K31">E33+E38+E43+E48+E54</f>
        <v>994.68</v>
      </c>
      <c r="F28" s="1">
        <f t="shared" si="4"/>
        <v>0</v>
      </c>
      <c r="G28" s="1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">
        <f>SUM(E28:K28)</f>
        <v>994.68</v>
      </c>
    </row>
    <row r="29" spans="1:12" ht="25.5">
      <c r="A29" s="56"/>
      <c r="B29" s="52"/>
      <c r="C29" s="52"/>
      <c r="D29" s="2" t="s">
        <v>10</v>
      </c>
      <c r="E29" s="1">
        <f t="shared" si="4"/>
        <v>92721.1</v>
      </c>
      <c r="F29" s="1">
        <f t="shared" si="4"/>
        <v>98870.9</v>
      </c>
      <c r="G29" s="1">
        <f t="shared" si="4"/>
        <v>98206.10000000002</v>
      </c>
      <c r="H29" s="13">
        <f t="shared" si="4"/>
        <v>99816.79999999999</v>
      </c>
      <c r="I29" s="13">
        <f t="shared" si="4"/>
        <v>78931.6</v>
      </c>
      <c r="J29" s="13">
        <f t="shared" si="4"/>
        <v>78567.6</v>
      </c>
      <c r="K29" s="13">
        <f t="shared" si="4"/>
        <v>79933.40000000001</v>
      </c>
      <c r="L29" s="1">
        <f>SUM(E29:K29)</f>
        <v>627047.5</v>
      </c>
    </row>
    <row r="30" spans="1:12" ht="25.5">
      <c r="A30" s="56"/>
      <c r="B30" s="52"/>
      <c r="C30" s="52"/>
      <c r="D30" s="2" t="s">
        <v>11</v>
      </c>
      <c r="E30" s="1">
        <f t="shared" si="4"/>
        <v>46812.189999999995</v>
      </c>
      <c r="F30" s="1">
        <f t="shared" si="4"/>
        <v>38929.2</v>
      </c>
      <c r="G30" s="1">
        <f t="shared" si="4"/>
        <v>44981.49999999999</v>
      </c>
      <c r="H30" s="13">
        <f t="shared" si="4"/>
        <v>46589.7</v>
      </c>
      <c r="I30" s="13">
        <f t="shared" si="4"/>
        <v>40774.19999999999</v>
      </c>
      <c r="J30" s="13">
        <f t="shared" si="4"/>
        <v>33234.8</v>
      </c>
      <c r="K30" s="13">
        <f t="shared" si="4"/>
        <v>30661.600000000002</v>
      </c>
      <c r="L30" s="1">
        <f>SUM(E30:K30)</f>
        <v>281983.18999999994</v>
      </c>
    </row>
    <row r="31" spans="1:12" ht="38.25">
      <c r="A31" s="57"/>
      <c r="B31" s="53"/>
      <c r="C31" s="53"/>
      <c r="D31" s="3" t="s">
        <v>12</v>
      </c>
      <c r="E31" s="1">
        <f t="shared" si="4"/>
        <v>1083</v>
      </c>
      <c r="F31" s="1">
        <f t="shared" si="4"/>
        <v>0</v>
      </c>
      <c r="G31" s="1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">
        <f>SUM(E31:K31)</f>
        <v>1083</v>
      </c>
    </row>
    <row r="32" spans="1:12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5" ref="E32:L32">E33+E34+E35+E36</f>
        <v>29260.340000000004</v>
      </c>
      <c r="F32" s="6">
        <f t="shared" si="5"/>
        <v>28756.5</v>
      </c>
      <c r="G32" s="6">
        <f t="shared" si="5"/>
        <v>27964.9</v>
      </c>
      <c r="H32" s="12">
        <f t="shared" si="5"/>
        <v>29008.1</v>
      </c>
      <c r="I32" s="12">
        <f t="shared" si="5"/>
        <v>28874.2</v>
      </c>
      <c r="J32" s="12">
        <f t="shared" si="5"/>
        <v>25479.300000000003</v>
      </c>
      <c r="K32" s="12">
        <f t="shared" si="5"/>
        <v>25890.5</v>
      </c>
      <c r="L32" s="6">
        <f t="shared" si="5"/>
        <v>195233.84</v>
      </c>
    </row>
    <row r="33" spans="1:12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">
        <f>SUM(E33:K33)</f>
        <v>994.68</v>
      </c>
    </row>
    <row r="34" spans="1:12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12582.9</v>
      </c>
      <c r="I34" s="13">
        <v>13518.1</v>
      </c>
      <c r="J34" s="13">
        <v>13550.6</v>
      </c>
      <c r="K34" s="13">
        <v>14111.3</v>
      </c>
      <c r="L34" s="1">
        <f>SUM(E34:K34)</f>
        <v>93146.5</v>
      </c>
    </row>
    <row r="35" spans="1:12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16425.2</v>
      </c>
      <c r="I35" s="13">
        <v>15356.1</v>
      </c>
      <c r="J35" s="13">
        <v>11928.7</v>
      </c>
      <c r="K35" s="13">
        <v>11779.2</v>
      </c>
      <c r="L35" s="1">
        <f>SUM(E35:K35)</f>
        <v>101092.66</v>
      </c>
    </row>
    <row r="36" spans="1:12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13"/>
      <c r="K36" s="13"/>
      <c r="L36" s="1">
        <f>SUM(E36:K36)</f>
        <v>0</v>
      </c>
    </row>
    <row r="37" spans="1:12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6" ref="E37:L37">E38+E39+E40+E41</f>
        <v>104336.13</v>
      </c>
      <c r="F37" s="6">
        <f t="shared" si="6"/>
        <v>102342.4</v>
      </c>
      <c r="G37" s="6">
        <f t="shared" si="6"/>
        <v>107319.20000000001</v>
      </c>
      <c r="H37" s="12">
        <f t="shared" si="6"/>
        <v>109069.7</v>
      </c>
      <c r="I37" s="12">
        <f t="shared" si="6"/>
        <v>81786.9</v>
      </c>
      <c r="J37" s="12">
        <f t="shared" si="6"/>
        <v>77197.4</v>
      </c>
      <c r="K37" s="12">
        <f t="shared" si="6"/>
        <v>75531.40000000001</v>
      </c>
      <c r="L37" s="6">
        <f t="shared" si="6"/>
        <v>657583.1299999999</v>
      </c>
    </row>
    <row r="38" spans="1:12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13"/>
      <c r="K38" s="13"/>
      <c r="L38" s="1">
        <f>SUM(E38:K38)</f>
        <v>0</v>
      </c>
    </row>
    <row r="39" spans="1:12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85171.9</v>
      </c>
      <c r="I39" s="13">
        <v>62729.3</v>
      </c>
      <c r="J39" s="13">
        <v>62854.4</v>
      </c>
      <c r="K39" s="13">
        <v>63241.8</v>
      </c>
      <c r="L39" s="1">
        <f>SUM(E39:K39)</f>
        <v>521301.69999999995</v>
      </c>
    </row>
    <row r="40" spans="1:12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23897.8</v>
      </c>
      <c r="I40" s="13">
        <v>19057.6</v>
      </c>
      <c r="J40" s="13">
        <v>14343</v>
      </c>
      <c r="K40" s="13">
        <v>12289.6</v>
      </c>
      <c r="L40" s="1">
        <f>SUM(E40:K40)</f>
        <v>136281.43</v>
      </c>
    </row>
    <row r="41" spans="1:12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13"/>
      <c r="K41" s="13"/>
      <c r="L41" s="1">
        <f>SUM(E41:K41)</f>
        <v>0</v>
      </c>
    </row>
    <row r="42" spans="1:12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7" ref="E42:L42">E43+E44+E45+E46</f>
        <v>2545.6</v>
      </c>
      <c r="F42" s="6">
        <f t="shared" si="7"/>
        <v>2635.2</v>
      </c>
      <c r="G42" s="6">
        <f t="shared" si="7"/>
        <v>3209.8999999999996</v>
      </c>
      <c r="H42" s="12">
        <f t="shared" si="7"/>
        <v>3483.2</v>
      </c>
      <c r="I42" s="12">
        <f t="shared" si="7"/>
        <v>3691.3</v>
      </c>
      <c r="J42" s="12">
        <f t="shared" si="7"/>
        <v>3754.2</v>
      </c>
      <c r="K42" s="12">
        <f t="shared" si="7"/>
        <v>3787.3</v>
      </c>
      <c r="L42" s="6">
        <f t="shared" si="7"/>
        <v>23106.699999999997</v>
      </c>
    </row>
    <row r="43" spans="1:12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13"/>
      <c r="K43" s="13"/>
      <c r="L43" s="1">
        <f>SUM(E43:K43)</f>
        <v>0</v>
      </c>
    </row>
    <row r="44" spans="1:12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1291.7</v>
      </c>
      <c r="J44" s="13">
        <v>1089.7</v>
      </c>
      <c r="K44" s="13">
        <v>1286.8</v>
      </c>
      <c r="L44" s="1">
        <f>SUM(E44:K44)</f>
        <v>6074</v>
      </c>
    </row>
    <row r="45" spans="1:12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2470.2</v>
      </c>
      <c r="I45" s="13">
        <v>2399.6</v>
      </c>
      <c r="J45" s="13">
        <v>2664.5</v>
      </c>
      <c r="K45" s="13">
        <v>2500.5</v>
      </c>
      <c r="L45" s="1">
        <f>SUM(E45:K45)</f>
        <v>17032.699999999997</v>
      </c>
    </row>
    <row r="46" spans="1:12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13"/>
      <c r="K46" s="13"/>
      <c r="L46" s="1">
        <f>SUM(E46:K46)</f>
        <v>0</v>
      </c>
    </row>
    <row r="47" spans="1:12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8" ref="E47:L47">E48+E49+E50+E51</f>
        <v>2460.7</v>
      </c>
      <c r="F47" s="6">
        <f t="shared" si="8"/>
        <v>2324.8</v>
      </c>
      <c r="G47" s="6">
        <f t="shared" si="8"/>
        <v>2768.3999999999996</v>
      </c>
      <c r="H47" s="12">
        <f t="shared" si="8"/>
        <v>2952</v>
      </c>
      <c r="I47" s="12">
        <f t="shared" si="8"/>
        <v>3119.4</v>
      </c>
      <c r="J47" s="12">
        <f t="shared" si="8"/>
        <v>3125.5</v>
      </c>
      <c r="K47" s="12">
        <f t="shared" si="8"/>
        <v>3130.8</v>
      </c>
      <c r="L47" s="6">
        <f t="shared" si="8"/>
        <v>19881.600000000002</v>
      </c>
    </row>
    <row r="48" spans="1:12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13"/>
      <c r="K48" s="13"/>
      <c r="L48" s="1">
        <f>SUM(E48:K48)</f>
        <v>0</v>
      </c>
    </row>
    <row r="49" spans="1:12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1104.7</v>
      </c>
      <c r="J49" s="13">
        <v>785.1</v>
      </c>
      <c r="K49" s="13">
        <v>1005.7</v>
      </c>
      <c r="L49" s="1">
        <f>SUM(E49:K49)</f>
        <v>5038.900000000001</v>
      </c>
    </row>
    <row r="50" spans="1:12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2035.9</v>
      </c>
      <c r="I50" s="13">
        <v>2014.7</v>
      </c>
      <c r="J50" s="13">
        <v>2340.4</v>
      </c>
      <c r="K50" s="13">
        <v>2125.1</v>
      </c>
      <c r="L50" s="1">
        <f>SUM(E50:K50)</f>
        <v>14842.7</v>
      </c>
    </row>
    <row r="51" spans="1:12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13"/>
      <c r="K51" s="13"/>
      <c r="L51" s="1">
        <f>SUM(E51:K51)</f>
        <v>0</v>
      </c>
    </row>
    <row r="52" spans="1:12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"/>
    </row>
    <row r="53" spans="1:12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9" ref="E53:L53">E54+E55+E56+E57</f>
        <v>3008.2</v>
      </c>
      <c r="F53" s="6">
        <f t="shared" si="9"/>
        <v>1741.2</v>
      </c>
      <c r="G53" s="6">
        <f t="shared" si="9"/>
        <v>1925.1999999999998</v>
      </c>
      <c r="H53" s="12">
        <f t="shared" si="9"/>
        <v>1893.5</v>
      </c>
      <c r="I53" s="12">
        <f t="shared" si="9"/>
        <v>2234</v>
      </c>
      <c r="J53" s="12">
        <f t="shared" si="9"/>
        <v>2246</v>
      </c>
      <c r="K53" s="12">
        <f t="shared" si="9"/>
        <v>2255</v>
      </c>
      <c r="L53" s="6">
        <f t="shared" si="9"/>
        <v>15303.100000000002</v>
      </c>
    </row>
    <row r="54" spans="1:12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13"/>
      <c r="K54" s="13"/>
      <c r="L54" s="1">
        <f>SUM(E54:K54)</f>
        <v>0</v>
      </c>
    </row>
    <row r="55" spans="1:12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287.8</v>
      </c>
      <c r="J55" s="13">
        <v>287.8</v>
      </c>
      <c r="K55" s="13">
        <v>287.8</v>
      </c>
      <c r="L55" s="1">
        <f>SUM(E55:K55)</f>
        <v>1486.3999999999999</v>
      </c>
    </row>
    <row r="56" spans="1:12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1946.2</v>
      </c>
      <c r="J56" s="13">
        <v>1958.2</v>
      </c>
      <c r="K56" s="13">
        <v>1967.2</v>
      </c>
      <c r="L56" s="1">
        <f>SUM(E56:K56)</f>
        <v>12733.700000000003</v>
      </c>
    </row>
    <row r="57" spans="1:12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">
        <f>SUM(E57:K57)</f>
        <v>1083</v>
      </c>
    </row>
    <row r="58" spans="1:12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0" ref="E58:L58">E59+E60+E61+E62</f>
        <v>7604.8</v>
      </c>
      <c r="F58" s="6">
        <f t="shared" si="10"/>
        <v>11411.099999999999</v>
      </c>
      <c r="G58" s="6">
        <f t="shared" si="10"/>
        <v>11351.2</v>
      </c>
      <c r="H58" s="12">
        <f t="shared" si="10"/>
        <v>9082.3</v>
      </c>
      <c r="I58" s="12">
        <f t="shared" si="10"/>
        <v>12855.4</v>
      </c>
      <c r="J58" s="12">
        <f t="shared" si="10"/>
        <v>13564.4</v>
      </c>
      <c r="K58" s="12">
        <f t="shared" si="10"/>
        <v>7892.1</v>
      </c>
      <c r="L58" s="6">
        <f t="shared" si="10"/>
        <v>73761.3</v>
      </c>
    </row>
    <row r="59" spans="1:12" ht="25.5">
      <c r="A59" s="56"/>
      <c r="B59" s="52"/>
      <c r="C59" s="52"/>
      <c r="D59" s="2" t="s">
        <v>9</v>
      </c>
      <c r="E59" s="1">
        <f aca="true" t="shared" si="11" ref="E59:K59">E64+E69+E75+E80+E85</f>
        <v>0</v>
      </c>
      <c r="F59" s="1">
        <f t="shared" si="11"/>
        <v>0</v>
      </c>
      <c r="G59" s="1">
        <f t="shared" si="11"/>
        <v>0</v>
      </c>
      <c r="H59" s="13">
        <f t="shared" si="11"/>
        <v>0</v>
      </c>
      <c r="I59" s="13">
        <f t="shared" si="11"/>
        <v>0</v>
      </c>
      <c r="J59" s="13">
        <f t="shared" si="11"/>
        <v>0</v>
      </c>
      <c r="K59" s="13">
        <f t="shared" si="11"/>
        <v>0</v>
      </c>
      <c r="L59" s="1">
        <f>SUM(E59:K59)</f>
        <v>0</v>
      </c>
    </row>
    <row r="60" spans="1:12" ht="25.5">
      <c r="A60" s="56"/>
      <c r="B60" s="52"/>
      <c r="C60" s="52"/>
      <c r="D60" s="2" t="s">
        <v>10</v>
      </c>
      <c r="E60" s="1">
        <f aca="true" t="shared" si="12" ref="E60:K61">E65+E70+E76</f>
        <v>7604.8</v>
      </c>
      <c r="F60" s="1">
        <f t="shared" si="12"/>
        <v>11411.099999999999</v>
      </c>
      <c r="G60" s="1">
        <f t="shared" si="12"/>
        <v>11351.2</v>
      </c>
      <c r="H60" s="13">
        <f t="shared" si="12"/>
        <v>9082.3</v>
      </c>
      <c r="I60" s="13">
        <f t="shared" si="12"/>
        <v>12855.4</v>
      </c>
      <c r="J60" s="13">
        <f t="shared" si="12"/>
        <v>13564.4</v>
      </c>
      <c r="K60" s="13">
        <f t="shared" si="12"/>
        <v>7892.1</v>
      </c>
      <c r="L60" s="1">
        <f>SUM(E60:K60)</f>
        <v>73761.3</v>
      </c>
    </row>
    <row r="61" spans="1:12" ht="25.5">
      <c r="A61" s="56"/>
      <c r="B61" s="52"/>
      <c r="C61" s="52"/>
      <c r="D61" s="2" t="s">
        <v>11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3">
        <f t="shared" si="12"/>
        <v>0</v>
      </c>
      <c r="I61" s="13">
        <f t="shared" si="12"/>
        <v>0</v>
      </c>
      <c r="J61" s="13">
        <f t="shared" si="12"/>
        <v>0</v>
      </c>
      <c r="K61" s="13">
        <f t="shared" si="12"/>
        <v>0</v>
      </c>
      <c r="L61" s="1">
        <f>SUM(E61:K61)</f>
        <v>0</v>
      </c>
    </row>
    <row r="62" spans="1:12" ht="38.25">
      <c r="A62" s="57"/>
      <c r="B62" s="53"/>
      <c r="C62" s="53"/>
      <c r="D62" s="3" t="s">
        <v>12</v>
      </c>
      <c r="E62" s="1">
        <f aca="true" t="shared" si="13" ref="E62:K62">E67+E72+E78+E83+E88</f>
        <v>0</v>
      </c>
      <c r="F62" s="1">
        <f t="shared" si="13"/>
        <v>0</v>
      </c>
      <c r="G62" s="1">
        <f t="shared" si="13"/>
        <v>0</v>
      </c>
      <c r="H62" s="13">
        <f t="shared" si="13"/>
        <v>0</v>
      </c>
      <c r="I62" s="13">
        <f t="shared" si="13"/>
        <v>0</v>
      </c>
      <c r="J62" s="13">
        <f t="shared" si="13"/>
        <v>0</v>
      </c>
      <c r="K62" s="13">
        <f t="shared" si="13"/>
        <v>0</v>
      </c>
      <c r="L62" s="1">
        <f>SUM(E62:K62)</f>
        <v>0</v>
      </c>
    </row>
    <row r="63" spans="1:12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4" ref="E63:L63">E64+E65+E66+E67</f>
        <v>3067</v>
      </c>
      <c r="F63" s="6">
        <f t="shared" si="14"/>
        <v>3551.3</v>
      </c>
      <c r="G63" s="6">
        <f t="shared" si="14"/>
        <v>3250</v>
      </c>
      <c r="H63" s="12">
        <f t="shared" si="14"/>
        <v>3779</v>
      </c>
      <c r="I63" s="12">
        <f t="shared" si="14"/>
        <v>3765</v>
      </c>
      <c r="J63" s="12">
        <f t="shared" si="14"/>
        <v>3765</v>
      </c>
      <c r="K63" s="12">
        <f t="shared" si="14"/>
        <v>3765</v>
      </c>
      <c r="L63" s="6">
        <f t="shared" si="14"/>
        <v>24942.3</v>
      </c>
    </row>
    <row r="64" spans="1:12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13"/>
      <c r="K64" s="13"/>
      <c r="L64" s="1">
        <f>SUM(E64:K64)</f>
        <v>0</v>
      </c>
    </row>
    <row r="65" spans="1:12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3779</v>
      </c>
      <c r="I65" s="13">
        <v>3765</v>
      </c>
      <c r="J65" s="13">
        <v>3765</v>
      </c>
      <c r="K65" s="13">
        <v>3765</v>
      </c>
      <c r="L65" s="1">
        <f>SUM(E65:K65)</f>
        <v>24942.3</v>
      </c>
    </row>
    <row r="66" spans="1:12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13"/>
      <c r="K66" s="13"/>
      <c r="L66" s="1">
        <f>SUM(E66:K66)</f>
        <v>0</v>
      </c>
    </row>
    <row r="67" spans="1:12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13"/>
      <c r="K67" s="13"/>
      <c r="L67" s="1">
        <f>SUM(E67:K67)</f>
        <v>0</v>
      </c>
    </row>
    <row r="68" spans="1:12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5" ref="E68:L68">E69+E70+E71+E72</f>
        <v>1163</v>
      </c>
      <c r="F68" s="6">
        <f t="shared" si="15"/>
        <v>1379.6</v>
      </c>
      <c r="G68" s="6">
        <f t="shared" si="15"/>
        <v>1556</v>
      </c>
      <c r="H68" s="12">
        <f t="shared" si="15"/>
        <v>1840</v>
      </c>
      <c r="I68" s="12">
        <f t="shared" si="15"/>
        <v>2000</v>
      </c>
      <c r="J68" s="12">
        <f t="shared" si="15"/>
        <v>2000</v>
      </c>
      <c r="K68" s="12">
        <f t="shared" si="15"/>
        <v>2000</v>
      </c>
      <c r="L68" s="6">
        <f t="shared" si="15"/>
        <v>11938.6</v>
      </c>
    </row>
    <row r="69" spans="1:12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13"/>
      <c r="K69" s="13"/>
      <c r="L69" s="1">
        <f>SUM(E69:K69)</f>
        <v>0</v>
      </c>
    </row>
    <row r="70" spans="1:12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2000</v>
      </c>
      <c r="J70" s="13">
        <v>2000</v>
      </c>
      <c r="K70" s="13">
        <v>2000</v>
      </c>
      <c r="L70" s="1">
        <f>SUM(E70:K70)</f>
        <v>11938.6</v>
      </c>
    </row>
    <row r="71" spans="1:12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13"/>
      <c r="K71" s="13"/>
      <c r="L71" s="1">
        <f>SUM(E71:K71)</f>
        <v>0</v>
      </c>
    </row>
    <row r="72" spans="1:12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13"/>
      <c r="K72" s="13"/>
      <c r="L72" s="1">
        <f>SUM(E72:K72)</f>
        <v>0</v>
      </c>
    </row>
    <row r="73" spans="1:12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"/>
    </row>
    <row r="74" spans="1:12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6" ref="E74:L74">E75+E76+E77+E78</f>
        <v>3374.8</v>
      </c>
      <c r="F74" s="6">
        <f t="shared" si="16"/>
        <v>6480.2</v>
      </c>
      <c r="G74" s="6">
        <f t="shared" si="16"/>
        <v>6545.2</v>
      </c>
      <c r="H74" s="12">
        <f t="shared" si="16"/>
        <v>3463.3</v>
      </c>
      <c r="I74" s="12">
        <f t="shared" si="16"/>
        <v>7090.4</v>
      </c>
      <c r="J74" s="12">
        <f t="shared" si="16"/>
        <v>7799.4</v>
      </c>
      <c r="K74" s="12">
        <f t="shared" si="16"/>
        <v>2127.1</v>
      </c>
      <c r="L74" s="6">
        <f t="shared" si="16"/>
        <v>36880.4</v>
      </c>
    </row>
    <row r="75" spans="1:12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13"/>
      <c r="K75" s="13"/>
      <c r="L75" s="1">
        <f>SUM(E75:K75)</f>
        <v>0</v>
      </c>
    </row>
    <row r="76" spans="1:12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7090.4</v>
      </c>
      <c r="J76" s="13">
        <v>7799.4</v>
      </c>
      <c r="K76" s="13">
        <v>2127.1</v>
      </c>
      <c r="L76" s="1">
        <f>SUM(E76:K76)</f>
        <v>36880.4</v>
      </c>
    </row>
    <row r="77" spans="1:12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13"/>
      <c r="K77" s="13"/>
      <c r="L77" s="1">
        <f>SUM(E77:K77)</f>
        <v>0</v>
      </c>
    </row>
    <row r="78" spans="1:12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13"/>
      <c r="K78" s="13"/>
      <c r="L78" s="1">
        <f>SUM(E78:K78)</f>
        <v>0</v>
      </c>
    </row>
    <row r="79" spans="1:12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17" ref="E79:L79">E80+E81+E82+E83</f>
        <v>1281.9</v>
      </c>
      <c r="F79" s="6">
        <f t="shared" si="17"/>
        <v>1191.4</v>
      </c>
      <c r="G79" s="6">
        <f t="shared" si="17"/>
        <v>1274.4</v>
      </c>
      <c r="H79" s="12">
        <f t="shared" si="17"/>
        <v>1345.9</v>
      </c>
      <c r="I79" s="12">
        <f t="shared" si="17"/>
        <v>1307.4</v>
      </c>
      <c r="J79" s="12">
        <f t="shared" si="17"/>
        <v>1307.4</v>
      </c>
      <c r="K79" s="12">
        <f t="shared" si="17"/>
        <v>1307.4</v>
      </c>
      <c r="L79" s="6">
        <f t="shared" si="17"/>
        <v>9015.8</v>
      </c>
    </row>
    <row r="80" spans="1:12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13"/>
      <c r="K80" s="13"/>
      <c r="L80" s="1"/>
    </row>
    <row r="81" spans="1:12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">
        <f>SUM(E81:K81)</f>
        <v>1709</v>
      </c>
    </row>
    <row r="82" spans="1:12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882.9</v>
      </c>
      <c r="I82" s="13">
        <v>1307.4</v>
      </c>
      <c r="J82" s="13">
        <v>1307.4</v>
      </c>
      <c r="K82" s="13">
        <v>1307.4</v>
      </c>
      <c r="L82" s="1">
        <f>SUM(E82:K82)</f>
        <v>7306.799999999999</v>
      </c>
    </row>
    <row r="83" spans="1:12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13"/>
      <c r="K83" s="13"/>
      <c r="L83" s="1"/>
    </row>
    <row r="84" spans="1:12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18" ref="E84:L84">E85+E86+E87+E88</f>
        <v>642</v>
      </c>
      <c r="F84" s="6">
        <f t="shared" si="18"/>
        <v>550.1</v>
      </c>
      <c r="G84" s="6">
        <f t="shared" si="18"/>
        <v>685</v>
      </c>
      <c r="H84" s="12">
        <f t="shared" si="18"/>
        <v>726.5</v>
      </c>
      <c r="I84" s="12">
        <f t="shared" si="18"/>
        <v>759.5</v>
      </c>
      <c r="J84" s="12">
        <f t="shared" si="18"/>
        <v>759.5</v>
      </c>
      <c r="K84" s="12">
        <f t="shared" si="18"/>
        <v>759.5</v>
      </c>
      <c r="L84" s="6">
        <f t="shared" si="18"/>
        <v>4882.1</v>
      </c>
    </row>
    <row r="85" spans="1:12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13"/>
      <c r="K85" s="13"/>
      <c r="L85" s="1"/>
    </row>
    <row r="86" spans="1:12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46</v>
      </c>
      <c r="J86" s="13">
        <v>46</v>
      </c>
      <c r="K86" s="13">
        <v>46</v>
      </c>
      <c r="L86" s="1">
        <f>SUM(E86:K86)</f>
        <v>163.5</v>
      </c>
    </row>
    <row r="87" spans="1:12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713.5</v>
      </c>
      <c r="J87" s="13">
        <v>713.5</v>
      </c>
      <c r="K87" s="13">
        <v>713.5</v>
      </c>
      <c r="L87" s="1">
        <f>SUM(E87:K87)</f>
        <v>4718.6</v>
      </c>
    </row>
    <row r="88" spans="1:12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13"/>
      <c r="K88" s="13"/>
      <c r="L88" s="1"/>
    </row>
    <row r="89" spans="1:12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19" ref="E89:L89">E90+E91+E92+E93</f>
        <v>394.3</v>
      </c>
      <c r="F89" s="6">
        <f t="shared" si="19"/>
        <v>421.7</v>
      </c>
      <c r="G89" s="6">
        <f t="shared" si="19"/>
        <v>440.2</v>
      </c>
      <c r="H89" s="12">
        <f t="shared" si="19"/>
        <v>410.7</v>
      </c>
      <c r="I89" s="12">
        <f t="shared" si="19"/>
        <v>516</v>
      </c>
      <c r="J89" s="12">
        <f t="shared" si="19"/>
        <v>504</v>
      </c>
      <c r="K89" s="12">
        <f t="shared" si="19"/>
        <v>504</v>
      </c>
      <c r="L89" s="6">
        <f t="shared" si="19"/>
        <v>3190.9</v>
      </c>
    </row>
    <row r="90" spans="1:12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13"/>
      <c r="K90" s="13"/>
      <c r="L90" s="1"/>
    </row>
    <row r="91" spans="1:12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410.7</v>
      </c>
      <c r="I91" s="13">
        <v>516</v>
      </c>
      <c r="J91" s="13">
        <v>504</v>
      </c>
      <c r="K91" s="13">
        <v>504</v>
      </c>
      <c r="L91" s="1">
        <f>SUM(E91:K91)</f>
        <v>3190.9</v>
      </c>
    </row>
    <row r="92" spans="1:12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13"/>
      <c r="K92" s="13"/>
      <c r="L92" s="1">
        <f>SUM(E92:K92)</f>
        <v>0</v>
      </c>
    </row>
    <row r="93" spans="1:12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13"/>
      <c r="K93" s="13"/>
      <c r="L93" s="1"/>
    </row>
    <row r="94" spans="1:12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"/>
    </row>
    <row r="95" spans="1:12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0" ref="E95:L95">E96+E97+E98+E99</f>
        <v>1206.4</v>
      </c>
      <c r="F95" s="6">
        <f t="shared" si="20"/>
        <v>716.7</v>
      </c>
      <c r="G95" s="6">
        <f t="shared" si="20"/>
        <v>784.5300000000001</v>
      </c>
      <c r="H95" s="12">
        <f t="shared" si="20"/>
        <v>719.5</v>
      </c>
      <c r="I95" s="12">
        <f t="shared" si="20"/>
        <v>527.22</v>
      </c>
      <c r="J95" s="12">
        <f t="shared" si="20"/>
        <v>530.72</v>
      </c>
      <c r="K95" s="12">
        <f t="shared" si="20"/>
        <v>534.22</v>
      </c>
      <c r="L95" s="6">
        <f t="shared" si="20"/>
        <v>5019.290000000001</v>
      </c>
    </row>
    <row r="96" spans="1:12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13"/>
      <c r="K96" s="13"/>
      <c r="L96" s="1"/>
    </row>
    <row r="97" spans="1:12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463.32</v>
      </c>
      <c r="J97" s="13">
        <v>463.32</v>
      </c>
      <c r="K97" s="13">
        <v>463.32</v>
      </c>
      <c r="L97" s="1">
        <f>SUM(E97:K97)</f>
        <v>3986.4000000000005</v>
      </c>
    </row>
    <row r="98" spans="1:12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63.9</v>
      </c>
      <c r="J98" s="13">
        <v>67.4</v>
      </c>
      <c r="K98" s="13">
        <v>70.9</v>
      </c>
      <c r="L98" s="1">
        <f>SUM(E98:K98)</f>
        <v>1032.89</v>
      </c>
    </row>
    <row r="99" spans="1:12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13"/>
      <c r="K99" s="13"/>
      <c r="L99" s="1"/>
    </row>
    <row r="100" spans="1:12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1" ref="E100:L100">E101+E102+E103+E104</f>
        <v>60</v>
      </c>
      <c r="F100" s="6">
        <f t="shared" si="21"/>
        <v>20</v>
      </c>
      <c r="G100" s="6">
        <f t="shared" si="21"/>
        <v>43.3</v>
      </c>
      <c r="H100" s="12">
        <f t="shared" si="21"/>
        <v>20</v>
      </c>
      <c r="I100" s="12">
        <f t="shared" si="21"/>
        <v>20</v>
      </c>
      <c r="J100" s="12">
        <f t="shared" si="21"/>
        <v>20</v>
      </c>
      <c r="K100" s="12">
        <f t="shared" si="21"/>
        <v>20</v>
      </c>
      <c r="L100" s="6">
        <f t="shared" si="21"/>
        <v>203.3</v>
      </c>
    </row>
    <row r="101" spans="1:12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13"/>
      <c r="K101" s="13"/>
      <c r="L101" s="1"/>
    </row>
    <row r="102" spans="1:12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13"/>
      <c r="K102" s="13"/>
      <c r="L102" s="1">
        <f>SUM(E102:K102)</f>
        <v>0</v>
      </c>
    </row>
    <row r="103" spans="1:12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20</v>
      </c>
      <c r="I103" s="13">
        <v>20</v>
      </c>
      <c r="J103" s="13">
        <v>20</v>
      </c>
      <c r="K103" s="13">
        <v>20</v>
      </c>
      <c r="L103" s="1">
        <f>SUM(E103:K103)</f>
        <v>203.3</v>
      </c>
    </row>
    <row r="104" spans="1:12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13"/>
      <c r="K104" s="13"/>
      <c r="L104" s="1"/>
    </row>
    <row r="105" spans="1:12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2" ref="E105:L105">E106+E107+E108+E109</f>
        <v>27</v>
      </c>
      <c r="F105" s="6">
        <f t="shared" si="22"/>
        <v>19.9</v>
      </c>
      <c r="G105" s="6">
        <f t="shared" si="22"/>
        <v>19.5</v>
      </c>
      <c r="H105" s="12">
        <f t="shared" si="22"/>
        <v>19.9</v>
      </c>
      <c r="I105" s="12">
        <f t="shared" si="22"/>
        <v>19.9</v>
      </c>
      <c r="J105" s="12">
        <f t="shared" si="22"/>
        <v>19.9</v>
      </c>
      <c r="K105" s="12">
        <f t="shared" si="22"/>
        <v>19.9</v>
      </c>
      <c r="L105" s="6">
        <f t="shared" si="22"/>
        <v>146.00000000000003</v>
      </c>
    </row>
    <row r="106" spans="1:12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13"/>
      <c r="K106" s="13"/>
      <c r="L106" s="1"/>
    </row>
    <row r="107" spans="1:12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13"/>
      <c r="K107" s="13"/>
      <c r="L107" s="1">
        <f>SUM(E107:K107)</f>
        <v>0</v>
      </c>
    </row>
    <row r="108" spans="1:12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">
        <f>SUM(E108:K108)</f>
        <v>146.00000000000003</v>
      </c>
    </row>
    <row r="109" spans="1:12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13"/>
      <c r="K109" s="13"/>
      <c r="L109" s="1"/>
    </row>
    <row r="110" spans="1:12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3" ref="E110:L110">E111+E112+E113+E114</f>
        <v>0</v>
      </c>
      <c r="F110" s="6">
        <f t="shared" si="23"/>
        <v>0</v>
      </c>
      <c r="G110" s="6">
        <f t="shared" si="23"/>
        <v>0</v>
      </c>
      <c r="H110" s="12">
        <f t="shared" si="23"/>
        <v>0</v>
      </c>
      <c r="I110" s="12">
        <f t="shared" si="23"/>
        <v>0</v>
      </c>
      <c r="J110" s="12">
        <f t="shared" si="23"/>
        <v>0</v>
      </c>
      <c r="K110" s="12">
        <f t="shared" si="23"/>
        <v>0</v>
      </c>
      <c r="L110" s="6">
        <f t="shared" si="23"/>
        <v>0</v>
      </c>
    </row>
    <row r="111" spans="1:12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13"/>
      <c r="K111" s="13"/>
      <c r="L111" s="1"/>
    </row>
    <row r="112" spans="1:12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13"/>
      <c r="K112" s="13"/>
      <c r="L112" s="1">
        <f>SUM(E112:K112)</f>
        <v>0</v>
      </c>
    </row>
    <row r="113" spans="1:12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13"/>
      <c r="K113" s="13"/>
      <c r="L113" s="1">
        <f>SUM(E113:K113)</f>
        <v>0</v>
      </c>
    </row>
    <row r="114" spans="1:12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13"/>
      <c r="K114" s="13"/>
      <c r="L114" s="1"/>
    </row>
    <row r="115" spans="1:12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"/>
    </row>
    <row r="116" spans="1:12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4" ref="E116:L116">E117+E118+E119+E120</f>
        <v>0</v>
      </c>
      <c r="F116" s="6">
        <f t="shared" si="24"/>
        <v>0</v>
      </c>
      <c r="G116" s="6">
        <f t="shared" si="24"/>
        <v>0</v>
      </c>
      <c r="H116" s="12">
        <f t="shared" si="24"/>
        <v>0</v>
      </c>
      <c r="I116" s="12">
        <f t="shared" si="24"/>
        <v>0</v>
      </c>
      <c r="J116" s="12">
        <f t="shared" si="24"/>
        <v>0</v>
      </c>
      <c r="K116" s="12">
        <f t="shared" si="24"/>
        <v>0</v>
      </c>
      <c r="L116" s="6">
        <f t="shared" si="24"/>
        <v>0</v>
      </c>
    </row>
    <row r="117" spans="1:12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13"/>
      <c r="K117" s="13"/>
      <c r="L117" s="1"/>
    </row>
    <row r="118" spans="1:12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13"/>
      <c r="K118" s="13"/>
      <c r="L118" s="1">
        <f>SUM(E118:K118)</f>
        <v>0</v>
      </c>
    </row>
    <row r="119" spans="1:12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13"/>
      <c r="K119" s="13"/>
      <c r="L119" s="1">
        <f>SUM(E119:K119)</f>
        <v>0</v>
      </c>
    </row>
    <row r="120" spans="1:12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13"/>
      <c r="K120" s="13"/>
      <c r="L120" s="1"/>
    </row>
    <row r="121" spans="1:12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25" ref="E121:L121">E122+E123+E124+E125</f>
        <v>6404.5</v>
      </c>
      <c r="F121" s="6">
        <f t="shared" si="25"/>
        <v>6285.5</v>
      </c>
      <c r="G121" s="6">
        <f t="shared" si="25"/>
        <v>6572</v>
      </c>
      <c r="H121" s="12">
        <f t="shared" si="25"/>
        <v>7085</v>
      </c>
      <c r="I121" s="12">
        <f t="shared" si="25"/>
        <v>5689</v>
      </c>
      <c r="J121" s="12">
        <f t="shared" si="25"/>
        <v>5950</v>
      </c>
      <c r="K121" s="12">
        <f t="shared" si="25"/>
        <v>6212</v>
      </c>
      <c r="L121" s="6">
        <f t="shared" si="25"/>
        <v>44198</v>
      </c>
    </row>
    <row r="122" spans="1:12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13"/>
      <c r="K122" s="13"/>
      <c r="L122" s="1"/>
    </row>
    <row r="123" spans="1:12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5689</v>
      </c>
      <c r="J123" s="13">
        <v>5950</v>
      </c>
      <c r="K123" s="13">
        <v>6212</v>
      </c>
      <c r="L123" s="1">
        <f>SUM(E123:K123)</f>
        <v>44198</v>
      </c>
    </row>
    <row r="124" spans="1:12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13"/>
      <c r="K124" s="13"/>
      <c r="L124" s="1">
        <f>SUM(E124:K124)</f>
        <v>0</v>
      </c>
    </row>
    <row r="125" spans="1:12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13"/>
      <c r="K125" s="13"/>
      <c r="L125" s="1"/>
    </row>
    <row r="126" spans="1:12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26" ref="E126:L126">E127+E128+E129+E130</f>
        <v>0</v>
      </c>
      <c r="F126" s="6">
        <f t="shared" si="26"/>
        <v>467.2</v>
      </c>
      <c r="G126" s="6">
        <f t="shared" si="26"/>
        <v>0</v>
      </c>
      <c r="H126" s="12">
        <f t="shared" si="26"/>
        <v>0</v>
      </c>
      <c r="I126" s="12">
        <f t="shared" si="26"/>
        <v>0</v>
      </c>
      <c r="J126" s="12">
        <f t="shared" si="26"/>
        <v>0</v>
      </c>
      <c r="K126" s="12">
        <f t="shared" si="26"/>
        <v>0</v>
      </c>
      <c r="L126" s="6">
        <f t="shared" si="26"/>
        <v>467.2</v>
      </c>
    </row>
    <row r="127" spans="1:12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">
        <f>SUM(E127:K127)</f>
        <v>443.8</v>
      </c>
    </row>
    <row r="128" spans="1:12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13"/>
      <c r="K128" s="13"/>
      <c r="L128" s="1">
        <f>SUM(E128:K128)</f>
        <v>0</v>
      </c>
    </row>
    <row r="129" spans="1:12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">
        <f>SUM(E129:K129)</f>
        <v>23.4</v>
      </c>
    </row>
    <row r="130" spans="1:12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13"/>
      <c r="K130" s="13"/>
      <c r="L130" s="1"/>
    </row>
    <row r="131" spans="1:12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27" ref="E131:L131">E132+E133+E134+E135</f>
        <v>0</v>
      </c>
      <c r="F131" s="6">
        <f t="shared" si="27"/>
        <v>0</v>
      </c>
      <c r="G131" s="6">
        <f t="shared" si="27"/>
        <v>901.1</v>
      </c>
      <c r="H131" s="12">
        <f t="shared" si="27"/>
        <v>0</v>
      </c>
      <c r="I131" s="12">
        <f t="shared" si="27"/>
        <v>0</v>
      </c>
      <c r="J131" s="12">
        <f t="shared" si="27"/>
        <v>0</v>
      </c>
      <c r="K131" s="12">
        <f t="shared" si="27"/>
        <v>0</v>
      </c>
      <c r="L131" s="6">
        <f t="shared" si="27"/>
        <v>901.1</v>
      </c>
    </row>
    <row r="132" spans="1:12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">
        <f>SUM(E132:K132)</f>
        <v>856</v>
      </c>
    </row>
    <row r="133" spans="1:12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13"/>
      <c r="K133" s="13"/>
      <c r="L133" s="1">
        <f>SUM(E133:K133)</f>
        <v>0</v>
      </c>
    </row>
    <row r="134" spans="1:12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">
        <f>SUM(E134:K134)</f>
        <v>45.1</v>
      </c>
    </row>
    <row r="135" spans="1:12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13"/>
      <c r="K135" s="13"/>
      <c r="L135" s="1"/>
    </row>
    <row r="136" spans="1:12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3"/>
      <c r="J136" s="13"/>
      <c r="K136" s="13"/>
      <c r="L136" s="1"/>
    </row>
    <row r="137" spans="1:12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13"/>
      <c r="K137" s="13"/>
      <c r="L137" s="1"/>
    </row>
    <row r="138" spans="1:12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/>
      <c r="J138" s="13"/>
      <c r="K138" s="13"/>
      <c r="L138" s="1"/>
    </row>
    <row r="139" spans="1:12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/>
      <c r="J139" s="13"/>
      <c r="K139" s="13"/>
      <c r="L139" s="1"/>
    </row>
    <row r="140" spans="1:12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13"/>
      <c r="K140" s="13"/>
      <c r="L140" s="1"/>
    </row>
    <row r="143" ht="12.75">
      <c r="A143" t="s">
        <v>67</v>
      </c>
    </row>
    <row r="145" ht="12.75">
      <c r="A145" t="s">
        <v>71</v>
      </c>
    </row>
  </sheetData>
  <sheetProtection/>
  <mergeCells count="83">
    <mergeCell ref="C10:J12"/>
    <mergeCell ref="A121:A125"/>
    <mergeCell ref="B121:B125"/>
    <mergeCell ref="C121:C125"/>
    <mergeCell ref="A116:A120"/>
    <mergeCell ref="B116:B120"/>
    <mergeCell ref="C116:C120"/>
    <mergeCell ref="A105:A109"/>
    <mergeCell ref="B105:B109"/>
    <mergeCell ref="C105:C109"/>
    <mergeCell ref="A100:A104"/>
    <mergeCell ref="B100:B104"/>
    <mergeCell ref="C100:C104"/>
    <mergeCell ref="A131:A135"/>
    <mergeCell ref="B131:B135"/>
    <mergeCell ref="C131:C135"/>
    <mergeCell ref="A126:A130"/>
    <mergeCell ref="B126:B130"/>
    <mergeCell ref="C126:C130"/>
    <mergeCell ref="A22:A26"/>
    <mergeCell ref="A27:A31"/>
    <mergeCell ref="A89:A93"/>
    <mergeCell ref="B89:B93"/>
    <mergeCell ref="B84:B88"/>
    <mergeCell ref="A37:A41"/>
    <mergeCell ref="A32:A36"/>
    <mergeCell ref="B32:B36"/>
    <mergeCell ref="A47:A51"/>
    <mergeCell ref="B47:B51"/>
    <mergeCell ref="C22:C26"/>
    <mergeCell ref="B22:B26"/>
    <mergeCell ref="K19:K21"/>
    <mergeCell ref="B37:B41"/>
    <mergeCell ref="C37:C41"/>
    <mergeCell ref="I19:I21"/>
    <mergeCell ref="J19:J21"/>
    <mergeCell ref="B27:B31"/>
    <mergeCell ref="C27:C31"/>
    <mergeCell ref="C32:C36"/>
    <mergeCell ref="L19:L21"/>
    <mergeCell ref="A16:A21"/>
    <mergeCell ref="B16:B21"/>
    <mergeCell ref="C16:C21"/>
    <mergeCell ref="D16:D21"/>
    <mergeCell ref="E16:L18"/>
    <mergeCell ref="E19:E21"/>
    <mergeCell ref="F19:F21"/>
    <mergeCell ref="G19:G21"/>
    <mergeCell ref="H19:H21"/>
    <mergeCell ref="A42:A46"/>
    <mergeCell ref="B42:B46"/>
    <mergeCell ref="C42:C46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136:A140"/>
    <mergeCell ref="B136:B140"/>
    <mergeCell ref="C136:C140"/>
    <mergeCell ref="A74:A78"/>
    <mergeCell ref="B74:B78"/>
    <mergeCell ref="C74:C78"/>
    <mergeCell ref="A79:A83"/>
    <mergeCell ref="C89:C93"/>
    <mergeCell ref="A110:A114"/>
    <mergeCell ref="B79:B83"/>
    <mergeCell ref="C79:C83"/>
    <mergeCell ref="A84:A88"/>
    <mergeCell ref="B110:B114"/>
    <mergeCell ref="C110:C114"/>
    <mergeCell ref="A95:A99"/>
    <mergeCell ref="B95:B99"/>
    <mergeCell ref="C95:C99"/>
    <mergeCell ref="A68:A72"/>
    <mergeCell ref="B68:B72"/>
    <mergeCell ref="C68:C72"/>
    <mergeCell ref="C84:C8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2:H132"/>
  <sheetViews>
    <sheetView zoomScalePageLayoutView="0" workbookViewId="0" topLeftCell="A4">
      <pane xSplit="4" ySplit="10" topLeftCell="E23" activePane="bottomRight" state="frozen"/>
      <selection pane="topLeft" activeCell="A4" sqref="A4"/>
      <selection pane="topRight" activeCell="E4" sqref="E4"/>
      <selection pane="bottomLeft" activeCell="A14" sqref="A14"/>
      <selection pane="bottomRight" activeCell="C2" sqref="C2:F5"/>
    </sheetView>
  </sheetViews>
  <sheetFormatPr defaultColWidth="9.140625" defaultRowHeight="12.75"/>
  <cols>
    <col min="1" max="1" width="5.421875" style="0" customWidth="1"/>
    <col min="2" max="2" width="15.421875" style="0" customWidth="1"/>
    <col min="3" max="3" width="28.00390625" style="0" customWidth="1"/>
    <col min="4" max="4" width="13.8515625" style="0" customWidth="1"/>
    <col min="5" max="5" width="10.421875" style="10" customWidth="1"/>
    <col min="6" max="6" width="10.57421875" style="10" customWidth="1"/>
    <col min="7" max="7" width="10.8515625" style="10" customWidth="1"/>
    <col min="8" max="8" width="12.421875" style="10" customWidth="1"/>
  </cols>
  <sheetData>
    <row r="2" spans="3:6" ht="12.75">
      <c r="C2" s="69" t="s">
        <v>73</v>
      </c>
      <c r="D2" s="69"/>
      <c r="E2" s="69"/>
      <c r="F2" s="69"/>
    </row>
    <row r="3" spans="3:6" ht="12.75">
      <c r="C3" s="69"/>
      <c r="D3" s="69"/>
      <c r="E3" s="69"/>
      <c r="F3" s="69"/>
    </row>
    <row r="4" spans="3:6" ht="12.75">
      <c r="C4" s="69"/>
      <c r="D4" s="69"/>
      <c r="E4" s="69"/>
      <c r="F4" s="69"/>
    </row>
    <row r="5" spans="3:6" ht="12.75">
      <c r="C5" s="73"/>
      <c r="D5" s="73"/>
      <c r="E5" s="73"/>
      <c r="F5" s="73"/>
    </row>
    <row r="6" spans="3:6" ht="12.75">
      <c r="C6" s="9"/>
      <c r="D6" s="9"/>
      <c r="E6" s="11"/>
      <c r="F6" s="11"/>
    </row>
    <row r="8" spans="1:8" ht="12.75">
      <c r="A8" s="70" t="s">
        <v>0</v>
      </c>
      <c r="B8" s="70" t="s">
        <v>1</v>
      </c>
      <c r="C8" s="70" t="s">
        <v>2</v>
      </c>
      <c r="D8" s="70" t="s">
        <v>3</v>
      </c>
      <c r="E8" s="91"/>
      <c r="F8" s="91"/>
      <c r="G8" s="91"/>
      <c r="H8" s="92"/>
    </row>
    <row r="9" spans="1:8" ht="12.75">
      <c r="A9" s="47"/>
      <c r="B9" s="47"/>
      <c r="C9" s="47"/>
      <c r="D9" s="47"/>
      <c r="E9" s="93"/>
      <c r="F9" s="93"/>
      <c r="G9" s="93"/>
      <c r="H9" s="94"/>
    </row>
    <row r="10" spans="1:8" ht="12.75">
      <c r="A10" s="47"/>
      <c r="B10" s="47"/>
      <c r="C10" s="47"/>
      <c r="D10" s="47"/>
      <c r="E10" s="95"/>
      <c r="F10" s="95"/>
      <c r="G10" s="95"/>
      <c r="H10" s="96"/>
    </row>
    <row r="11" spans="1:8" ht="12.75">
      <c r="A11" s="47"/>
      <c r="B11" s="47"/>
      <c r="C11" s="47"/>
      <c r="D11" s="47"/>
      <c r="E11" s="77">
        <v>2018</v>
      </c>
      <c r="F11" s="77">
        <v>2019</v>
      </c>
      <c r="G11" s="77">
        <v>2020</v>
      </c>
      <c r="H11" s="77" t="s">
        <v>5</v>
      </c>
    </row>
    <row r="12" spans="1:8" ht="12.75">
      <c r="A12" s="47"/>
      <c r="B12" s="47"/>
      <c r="C12" s="47"/>
      <c r="D12" s="47"/>
      <c r="E12" s="78"/>
      <c r="F12" s="78"/>
      <c r="G12" s="78"/>
      <c r="H12" s="78"/>
    </row>
    <row r="13" spans="1:8" ht="12.75">
      <c r="A13" s="48"/>
      <c r="B13" s="48"/>
      <c r="C13" s="48"/>
      <c r="D13" s="48"/>
      <c r="E13" s="79"/>
      <c r="F13" s="79"/>
      <c r="G13" s="79"/>
      <c r="H13" s="79"/>
    </row>
    <row r="14" spans="1:8" ht="12.75" customHeight="1">
      <c r="A14" s="64">
        <v>1</v>
      </c>
      <c r="B14" s="64" t="s">
        <v>6</v>
      </c>
      <c r="C14" s="64" t="s">
        <v>7</v>
      </c>
      <c r="D14" s="6" t="s">
        <v>8</v>
      </c>
      <c r="E14" s="12">
        <f>E15+E16+E17+E18</f>
        <v>137300.62</v>
      </c>
      <c r="F14" s="12">
        <f>F15+F16+F17+F18</f>
        <v>130332.72</v>
      </c>
      <c r="G14" s="12">
        <f>G15+G16+G17+G18</f>
        <v>123707.52000000002</v>
      </c>
      <c r="H14" s="12">
        <f>SUM(E14:G14)</f>
        <v>391340.86</v>
      </c>
    </row>
    <row r="15" spans="1:8" ht="25.5">
      <c r="A15" s="50"/>
      <c r="B15" s="50"/>
      <c r="C15" s="50"/>
      <c r="D15" s="2" t="s">
        <v>9</v>
      </c>
      <c r="E15" s="13">
        <f>E20+E51+E72+E77+E82+E88+E93+E98+E103+E109+E114+E119+E124</f>
        <v>0</v>
      </c>
      <c r="F15" s="13">
        <f>F20+F51+F72+F77+F82+F88+F93+F98+F103+F109+F114+F119+F124</f>
        <v>0</v>
      </c>
      <c r="G15" s="13">
        <f>G20+G51+G72+G77+G82+G88+G93+G98+G103+G109+G114+G119+G124</f>
        <v>0</v>
      </c>
      <c r="H15" s="13">
        <f>SUM(E15:G15)</f>
        <v>0</v>
      </c>
    </row>
    <row r="16" spans="1:8" ht="25.5">
      <c r="A16" s="50"/>
      <c r="B16" s="50"/>
      <c r="C16" s="50"/>
      <c r="D16" s="2" t="s">
        <v>10</v>
      </c>
      <c r="E16" s="13">
        <f>E21+E52++E73+E78+E83+E89+E94+E99+E104+E110+E115+E120+E125</f>
        <v>94401.72</v>
      </c>
      <c r="F16" s="13">
        <f>F21+F52++F73+F78+F83+F89+F94+F99+F104+F110+F115+F120+F125</f>
        <v>94969.72</v>
      </c>
      <c r="G16" s="13">
        <f>G21+G52++G73+G78+G83+G89+G94+G99+G104+G110+G115+G120+G125</f>
        <v>90914.22</v>
      </c>
      <c r="H16" s="13">
        <f>SUM(E16:G16)</f>
        <v>280285.66000000003</v>
      </c>
    </row>
    <row r="17" spans="1:8" ht="25.5">
      <c r="A17" s="50"/>
      <c r="B17" s="50"/>
      <c r="C17" s="50"/>
      <c r="D17" s="2" t="s">
        <v>11</v>
      </c>
      <c r="E17" s="13">
        <f>E22++E53+E74+E79+E84+E90+E95+E100+E105+E111+E116+E126+E121</f>
        <v>42898.899999999994</v>
      </c>
      <c r="F17" s="13">
        <f>F22++F53+F74+F79+F84+F90+F95+F100+F105+F111+F116+F126+F121</f>
        <v>35363.00000000001</v>
      </c>
      <c r="G17" s="13">
        <f>G22++G53+G74+G79+G84+G90+G95+G100+G105+G111+G116+G126+G121</f>
        <v>32793.30000000001</v>
      </c>
      <c r="H17" s="13">
        <f>SUM(E17:G17)</f>
        <v>111055.20000000001</v>
      </c>
    </row>
    <row r="18" spans="1:8" ht="38.25">
      <c r="A18" s="51"/>
      <c r="B18" s="51"/>
      <c r="C18" s="51"/>
      <c r="D18" s="3" t="s">
        <v>12</v>
      </c>
      <c r="E18" s="13">
        <f>E23++E54+E75+E80+E85+E91+E96+E101+E106+E112+E117+E122+E127</f>
        <v>0</v>
      </c>
      <c r="F18" s="13">
        <f>F23++F54+F75+F80+F85+F91+F96+F101+F106+F112+F117+F122+F127</f>
        <v>0</v>
      </c>
      <c r="G18" s="13">
        <f>G23++G54+G75+G80+G85+G91+G96+G101+G106+G112+G117+G122+G127</f>
        <v>0</v>
      </c>
      <c r="H18" s="13">
        <f>SUM(E18:G18)</f>
        <v>0</v>
      </c>
    </row>
    <row r="19" spans="1:8" ht="12.75" customHeight="1">
      <c r="A19" s="55" t="s">
        <v>13</v>
      </c>
      <c r="B19" s="49" t="s">
        <v>14</v>
      </c>
      <c r="C19" s="49" t="s">
        <v>15</v>
      </c>
      <c r="D19" s="6" t="s">
        <v>8</v>
      </c>
      <c r="E19" s="12">
        <f>E20+E21+E22+E23</f>
        <v>115652.19999999998</v>
      </c>
      <c r="F19" s="12">
        <f>F20+F21+F22+F23</f>
        <v>107722.8</v>
      </c>
      <c r="G19" s="12">
        <f>G20+G21+G22+G23</f>
        <v>106504.4</v>
      </c>
      <c r="H19" s="12">
        <f>H20+H21+H22+H23</f>
        <v>329879.4</v>
      </c>
    </row>
    <row r="20" spans="1:8" ht="25.5">
      <c r="A20" s="56"/>
      <c r="B20" s="52"/>
      <c r="C20" s="52"/>
      <c r="D20" s="2" t="s">
        <v>9</v>
      </c>
      <c r="E20" s="13">
        <f aca="true" t="shared" si="0" ref="E20:G23">E25+E30+E35+E40+E46</f>
        <v>0</v>
      </c>
      <c r="F20" s="13">
        <f t="shared" si="0"/>
        <v>0</v>
      </c>
      <c r="G20" s="13">
        <f t="shared" si="0"/>
        <v>0</v>
      </c>
      <c r="H20" s="13">
        <f>SUM(E20:G20)</f>
        <v>0</v>
      </c>
    </row>
    <row r="21" spans="1:8" ht="25.5">
      <c r="A21" s="56"/>
      <c r="B21" s="52"/>
      <c r="C21" s="52"/>
      <c r="D21" s="2" t="s">
        <v>10</v>
      </c>
      <c r="E21" s="13">
        <f t="shared" si="0"/>
        <v>74878</v>
      </c>
      <c r="F21" s="13">
        <f t="shared" si="0"/>
        <v>74488</v>
      </c>
      <c r="G21" s="13">
        <f t="shared" si="0"/>
        <v>75842.79999999999</v>
      </c>
      <c r="H21" s="13">
        <f>SUM(E21:G21)</f>
        <v>225208.8</v>
      </c>
    </row>
    <row r="22" spans="1:8" ht="25.5">
      <c r="A22" s="56"/>
      <c r="B22" s="52"/>
      <c r="C22" s="52"/>
      <c r="D22" s="2" t="s">
        <v>11</v>
      </c>
      <c r="E22" s="13">
        <f t="shared" si="0"/>
        <v>40774.19999999999</v>
      </c>
      <c r="F22" s="13">
        <f t="shared" si="0"/>
        <v>33234.8</v>
      </c>
      <c r="G22" s="13">
        <f t="shared" si="0"/>
        <v>30661.600000000002</v>
      </c>
      <c r="H22" s="13">
        <f>SUM(E22:G22)</f>
        <v>104670.6</v>
      </c>
    </row>
    <row r="23" spans="1:8" ht="38.25">
      <c r="A23" s="57"/>
      <c r="B23" s="53"/>
      <c r="C23" s="53"/>
      <c r="D23" s="3" t="s">
        <v>12</v>
      </c>
      <c r="E23" s="13">
        <f t="shared" si="0"/>
        <v>0</v>
      </c>
      <c r="F23" s="13">
        <f t="shared" si="0"/>
        <v>0</v>
      </c>
      <c r="G23" s="13">
        <f t="shared" si="0"/>
        <v>0</v>
      </c>
      <c r="H23" s="13">
        <f>SUM(E23:G23)</f>
        <v>0</v>
      </c>
    </row>
    <row r="24" spans="1:8" ht="12.75" customHeight="1">
      <c r="A24" s="61" t="s">
        <v>16</v>
      </c>
      <c r="B24" s="64" t="s">
        <v>17</v>
      </c>
      <c r="C24" s="64" t="s">
        <v>18</v>
      </c>
      <c r="D24" s="6" t="s">
        <v>8</v>
      </c>
      <c r="E24" s="12">
        <f>E25+E26+E27+E28</f>
        <v>28450.6</v>
      </c>
      <c r="F24" s="12">
        <f>F25+F26+F27+F28</f>
        <v>25036.7</v>
      </c>
      <c r="G24" s="12">
        <f>G25+G26+G27+G28</f>
        <v>25447.9</v>
      </c>
      <c r="H24" s="12">
        <f>H25+H26+H27+H28</f>
        <v>78935.2</v>
      </c>
    </row>
    <row r="25" spans="1:8" ht="25.5">
      <c r="A25" s="62"/>
      <c r="B25" s="50"/>
      <c r="C25" s="50"/>
      <c r="D25" s="2" t="s">
        <v>9</v>
      </c>
      <c r="E25" s="13"/>
      <c r="F25" s="13"/>
      <c r="G25" s="13"/>
      <c r="H25" s="13">
        <f>SUM(E25:G25)</f>
        <v>0</v>
      </c>
    </row>
    <row r="26" spans="1:8" ht="25.5">
      <c r="A26" s="62"/>
      <c r="B26" s="50"/>
      <c r="C26" s="50"/>
      <c r="D26" s="2" t="s">
        <v>10</v>
      </c>
      <c r="E26" s="13">
        <v>13094.5</v>
      </c>
      <c r="F26" s="13">
        <v>13108</v>
      </c>
      <c r="G26" s="13">
        <v>13668.7</v>
      </c>
      <c r="H26" s="13">
        <f>SUM(E26:G26)</f>
        <v>39871.2</v>
      </c>
    </row>
    <row r="27" spans="1:8" ht="25.5">
      <c r="A27" s="62"/>
      <c r="B27" s="50"/>
      <c r="C27" s="50"/>
      <c r="D27" s="2" t="s">
        <v>11</v>
      </c>
      <c r="E27" s="13">
        <v>15356.1</v>
      </c>
      <c r="F27" s="13">
        <v>11928.7</v>
      </c>
      <c r="G27" s="13">
        <v>11779.2</v>
      </c>
      <c r="H27" s="13">
        <f>SUM(E27:G27)</f>
        <v>39064</v>
      </c>
    </row>
    <row r="28" spans="1:8" ht="38.25">
      <c r="A28" s="63"/>
      <c r="B28" s="51"/>
      <c r="C28" s="51"/>
      <c r="D28" s="3" t="s">
        <v>12</v>
      </c>
      <c r="E28" s="13"/>
      <c r="F28" s="13"/>
      <c r="G28" s="13"/>
      <c r="H28" s="13">
        <f>SUM(E28:G28)</f>
        <v>0</v>
      </c>
    </row>
    <row r="29" spans="1:8" ht="12.75" customHeight="1">
      <c r="A29" s="61" t="s">
        <v>19</v>
      </c>
      <c r="B29" s="64" t="s">
        <v>17</v>
      </c>
      <c r="C29" s="64" t="s">
        <v>20</v>
      </c>
      <c r="D29" s="6" t="s">
        <v>8</v>
      </c>
      <c r="E29" s="12">
        <f>E30+E31+E32+E33</f>
        <v>78581.6</v>
      </c>
      <c r="F29" s="12">
        <f>F30+F31+F32+F33</f>
        <v>73985.1</v>
      </c>
      <c r="G29" s="12">
        <f>G30+G31+G32+G33</f>
        <v>72308.1</v>
      </c>
      <c r="H29" s="12">
        <f>H30+H31+H32+H33</f>
        <v>224874.8</v>
      </c>
    </row>
    <row r="30" spans="1:8" ht="25.5">
      <c r="A30" s="62"/>
      <c r="B30" s="50"/>
      <c r="C30" s="50"/>
      <c r="D30" s="2" t="s">
        <v>9</v>
      </c>
      <c r="E30" s="13"/>
      <c r="F30" s="13"/>
      <c r="G30" s="13"/>
      <c r="H30" s="13">
        <f>SUM(E30:G30)</f>
        <v>0</v>
      </c>
    </row>
    <row r="31" spans="1:8" ht="25.5">
      <c r="A31" s="62"/>
      <c r="B31" s="50"/>
      <c r="C31" s="50"/>
      <c r="D31" s="2" t="s">
        <v>10</v>
      </c>
      <c r="E31" s="13">
        <v>59524</v>
      </c>
      <c r="F31" s="13">
        <v>59642.1</v>
      </c>
      <c r="G31" s="13">
        <v>60018.5</v>
      </c>
      <c r="H31" s="13">
        <f>SUM(E31:G31)</f>
        <v>179184.6</v>
      </c>
    </row>
    <row r="32" spans="1:8" ht="25.5">
      <c r="A32" s="62"/>
      <c r="B32" s="50"/>
      <c r="C32" s="50"/>
      <c r="D32" s="2" t="s">
        <v>11</v>
      </c>
      <c r="E32" s="13">
        <v>19057.6</v>
      </c>
      <c r="F32" s="13">
        <v>14343</v>
      </c>
      <c r="G32" s="13">
        <v>12289.6</v>
      </c>
      <c r="H32" s="13">
        <f>SUM(E32:G32)</f>
        <v>45690.2</v>
      </c>
    </row>
    <row r="33" spans="1:8" ht="38.25">
      <c r="A33" s="63"/>
      <c r="B33" s="51"/>
      <c r="C33" s="51"/>
      <c r="D33" s="3" t="s">
        <v>12</v>
      </c>
      <c r="E33" s="13"/>
      <c r="F33" s="13"/>
      <c r="G33" s="13"/>
      <c r="H33" s="13">
        <f>SUM(E33:G33)</f>
        <v>0</v>
      </c>
    </row>
    <row r="34" spans="1:8" ht="12.75" customHeight="1">
      <c r="A34" s="61" t="s">
        <v>21</v>
      </c>
      <c r="B34" s="64" t="s">
        <v>17</v>
      </c>
      <c r="C34" s="64" t="s">
        <v>22</v>
      </c>
      <c r="D34" s="6" t="s">
        <v>8</v>
      </c>
      <c r="E34" s="12">
        <f>E35+E36+E37+E38</f>
        <v>3602.3999999999996</v>
      </c>
      <c r="F34" s="12">
        <f>F35+F36+F37+F38</f>
        <v>3665.3</v>
      </c>
      <c r="G34" s="12">
        <f>G35+G36+G37+G38</f>
        <v>3698.4</v>
      </c>
      <c r="H34" s="12">
        <f>H35+H36+H37+H38</f>
        <v>10966.1</v>
      </c>
    </row>
    <row r="35" spans="1:8" ht="25.5">
      <c r="A35" s="62"/>
      <c r="B35" s="50"/>
      <c r="C35" s="50"/>
      <c r="D35" s="2" t="s">
        <v>9</v>
      </c>
      <c r="E35" s="13"/>
      <c r="F35" s="13"/>
      <c r="G35" s="13"/>
      <c r="H35" s="13">
        <f>SUM(E35:G35)</f>
        <v>0</v>
      </c>
    </row>
    <row r="36" spans="1:8" ht="25.5">
      <c r="A36" s="62"/>
      <c r="B36" s="50"/>
      <c r="C36" s="50"/>
      <c r="D36" s="2" t="s">
        <v>10</v>
      </c>
      <c r="E36" s="13">
        <v>1202.8</v>
      </c>
      <c r="F36" s="13">
        <v>1000.8</v>
      </c>
      <c r="G36" s="13">
        <v>1197.9</v>
      </c>
      <c r="H36" s="13">
        <f>SUM(E36:G36)</f>
        <v>3401.5</v>
      </c>
    </row>
    <row r="37" spans="1:8" ht="25.5">
      <c r="A37" s="62"/>
      <c r="B37" s="50"/>
      <c r="C37" s="50"/>
      <c r="D37" s="2" t="s">
        <v>11</v>
      </c>
      <c r="E37" s="13">
        <v>2399.6</v>
      </c>
      <c r="F37" s="13">
        <v>2664.5</v>
      </c>
      <c r="G37" s="13">
        <v>2500.5</v>
      </c>
      <c r="H37" s="13">
        <f>SUM(E37:G37)</f>
        <v>7564.6</v>
      </c>
    </row>
    <row r="38" spans="1:8" ht="38.25">
      <c r="A38" s="63"/>
      <c r="B38" s="51"/>
      <c r="C38" s="51"/>
      <c r="D38" s="3" t="s">
        <v>12</v>
      </c>
      <c r="E38" s="13"/>
      <c r="F38" s="13"/>
      <c r="G38" s="13"/>
      <c r="H38" s="13">
        <f>SUM(E38:G38)</f>
        <v>0</v>
      </c>
    </row>
    <row r="39" spans="1:8" ht="12.75" customHeight="1">
      <c r="A39" s="61" t="s">
        <v>23</v>
      </c>
      <c r="B39" s="64" t="s">
        <v>17</v>
      </c>
      <c r="C39" s="64" t="s">
        <v>24</v>
      </c>
      <c r="D39" s="6" t="s">
        <v>8</v>
      </c>
      <c r="E39" s="12">
        <f>E40+E41+E42+E43</f>
        <v>2990.2</v>
      </c>
      <c r="F39" s="12">
        <f>F40+F41+F42+F43</f>
        <v>2996.3</v>
      </c>
      <c r="G39" s="12">
        <f>G40+G41+G42+G43</f>
        <v>3001.6</v>
      </c>
      <c r="H39" s="12">
        <f>H40+H41+H42+H43</f>
        <v>8988.1</v>
      </c>
    </row>
    <row r="40" spans="1:8" ht="25.5">
      <c r="A40" s="62"/>
      <c r="B40" s="50"/>
      <c r="C40" s="50"/>
      <c r="D40" s="2" t="s">
        <v>9</v>
      </c>
      <c r="E40" s="13"/>
      <c r="F40" s="13"/>
      <c r="G40" s="13"/>
      <c r="H40" s="13">
        <f>SUM(E40:G40)</f>
        <v>0</v>
      </c>
    </row>
    <row r="41" spans="1:8" ht="25.5">
      <c r="A41" s="62"/>
      <c r="B41" s="50"/>
      <c r="C41" s="50"/>
      <c r="D41" s="2" t="s">
        <v>10</v>
      </c>
      <c r="E41" s="13">
        <v>975.5</v>
      </c>
      <c r="F41" s="13">
        <v>655.9</v>
      </c>
      <c r="G41" s="13">
        <v>876.5</v>
      </c>
      <c r="H41" s="13">
        <f>SUM(E41:G41)</f>
        <v>2507.9</v>
      </c>
    </row>
    <row r="42" spans="1:8" ht="25.5">
      <c r="A42" s="62"/>
      <c r="B42" s="50"/>
      <c r="C42" s="50"/>
      <c r="D42" s="2" t="s">
        <v>11</v>
      </c>
      <c r="E42" s="13">
        <v>2014.7</v>
      </c>
      <c r="F42" s="13">
        <v>2340.4</v>
      </c>
      <c r="G42" s="13">
        <v>2125.1</v>
      </c>
      <c r="H42" s="13">
        <f>SUM(E42:G42)</f>
        <v>6480.200000000001</v>
      </c>
    </row>
    <row r="43" spans="1:8" ht="38.25">
      <c r="A43" s="63"/>
      <c r="B43" s="51"/>
      <c r="C43" s="51"/>
      <c r="D43" s="3" t="s">
        <v>12</v>
      </c>
      <c r="E43" s="13"/>
      <c r="F43" s="13"/>
      <c r="G43" s="13"/>
      <c r="H43" s="13">
        <f>SUM(E43:G43)</f>
        <v>0</v>
      </c>
    </row>
    <row r="44" spans="1:8" ht="12.75">
      <c r="A44" s="5"/>
      <c r="B44" s="4"/>
      <c r="C44" s="4"/>
      <c r="D44" s="3"/>
      <c r="E44" s="13"/>
      <c r="F44" s="13"/>
      <c r="G44" s="13"/>
      <c r="H44" s="13"/>
    </row>
    <row r="45" spans="1:8" ht="12.75" customHeight="1">
      <c r="A45" s="61" t="s">
        <v>25</v>
      </c>
      <c r="B45" s="64" t="s">
        <v>17</v>
      </c>
      <c r="C45" s="64" t="s">
        <v>66</v>
      </c>
      <c r="D45" s="6" t="s">
        <v>8</v>
      </c>
      <c r="E45" s="12">
        <f>E46+E47+E48+E49</f>
        <v>2027.4</v>
      </c>
      <c r="F45" s="12">
        <f>F46+F47+F48+F49</f>
        <v>2039.4</v>
      </c>
      <c r="G45" s="12">
        <f>G46+G47+G48+G49</f>
        <v>2048.4</v>
      </c>
      <c r="H45" s="12">
        <f>H46+H47+H48+H49</f>
        <v>6115.200000000001</v>
      </c>
    </row>
    <row r="46" spans="1:8" ht="25.5">
      <c r="A46" s="62"/>
      <c r="B46" s="50"/>
      <c r="C46" s="50"/>
      <c r="D46" s="2" t="s">
        <v>9</v>
      </c>
      <c r="E46" s="13"/>
      <c r="F46" s="13"/>
      <c r="G46" s="13"/>
      <c r="H46" s="13">
        <f>SUM(E46:G46)</f>
        <v>0</v>
      </c>
    </row>
    <row r="47" spans="1:8" ht="25.5">
      <c r="A47" s="62"/>
      <c r="B47" s="50"/>
      <c r="C47" s="50"/>
      <c r="D47" s="2" t="s">
        <v>10</v>
      </c>
      <c r="E47" s="13">
        <v>81.2</v>
      </c>
      <c r="F47" s="13">
        <v>81.2</v>
      </c>
      <c r="G47" s="13">
        <v>81.2</v>
      </c>
      <c r="H47" s="13">
        <f>SUM(E47:G47)</f>
        <v>243.60000000000002</v>
      </c>
    </row>
    <row r="48" spans="1:8" ht="25.5">
      <c r="A48" s="62"/>
      <c r="B48" s="50"/>
      <c r="C48" s="50"/>
      <c r="D48" s="2" t="s">
        <v>11</v>
      </c>
      <c r="E48" s="13">
        <v>1946.2</v>
      </c>
      <c r="F48" s="13">
        <v>1958.2</v>
      </c>
      <c r="G48" s="13">
        <v>1967.2</v>
      </c>
      <c r="H48" s="13">
        <f>SUM(E48:G48)</f>
        <v>5871.6</v>
      </c>
    </row>
    <row r="49" spans="1:8" ht="38.25">
      <c r="A49" s="63"/>
      <c r="B49" s="51"/>
      <c r="C49" s="51"/>
      <c r="D49" s="3" t="s">
        <v>12</v>
      </c>
      <c r="E49" s="13"/>
      <c r="F49" s="13"/>
      <c r="G49" s="13"/>
      <c r="H49" s="13">
        <f>SUM(E49:G49)</f>
        <v>0</v>
      </c>
    </row>
    <row r="50" spans="1:8" ht="12.75" customHeight="1">
      <c r="A50" s="55" t="s">
        <v>26</v>
      </c>
      <c r="B50" s="49" t="s">
        <v>14</v>
      </c>
      <c r="C50" s="49" t="s">
        <v>27</v>
      </c>
      <c r="D50" s="6" t="s">
        <v>8</v>
      </c>
      <c r="E50" s="12">
        <f>E51+E52+E53+E54</f>
        <v>12855.4</v>
      </c>
      <c r="F50" s="12">
        <f>F51+F52+F53+F54</f>
        <v>13564.4</v>
      </c>
      <c r="G50" s="12">
        <f>G51+G52+G53+G54</f>
        <v>7892.1</v>
      </c>
      <c r="H50" s="12">
        <f>H51+H52+H53+H54</f>
        <v>34311.9</v>
      </c>
    </row>
    <row r="51" spans="1:8" ht="25.5">
      <c r="A51" s="56"/>
      <c r="B51" s="52"/>
      <c r="C51" s="52"/>
      <c r="D51" s="2" t="s">
        <v>9</v>
      </c>
      <c r="E51" s="13">
        <f>E56+E61+E67+E72+E77</f>
        <v>0</v>
      </c>
      <c r="F51" s="13">
        <f>F56+F61+F67+F72+F77</f>
        <v>0</v>
      </c>
      <c r="G51" s="13">
        <f>G56+G61+G67+G72+G77</f>
        <v>0</v>
      </c>
      <c r="H51" s="13">
        <f>SUM(E51:G51)</f>
        <v>0</v>
      </c>
    </row>
    <row r="52" spans="1:8" ht="25.5">
      <c r="A52" s="56"/>
      <c r="B52" s="52"/>
      <c r="C52" s="52"/>
      <c r="D52" s="2" t="s">
        <v>10</v>
      </c>
      <c r="E52" s="13">
        <f aca="true" t="shared" si="1" ref="E52:G53">E57+E62+E68</f>
        <v>12855.4</v>
      </c>
      <c r="F52" s="13">
        <f t="shared" si="1"/>
        <v>13564.4</v>
      </c>
      <c r="G52" s="13">
        <f t="shared" si="1"/>
        <v>7892.1</v>
      </c>
      <c r="H52" s="13">
        <f>SUM(E52:G52)</f>
        <v>34311.9</v>
      </c>
    </row>
    <row r="53" spans="1:8" ht="25.5">
      <c r="A53" s="56"/>
      <c r="B53" s="52"/>
      <c r="C53" s="52"/>
      <c r="D53" s="2" t="s">
        <v>11</v>
      </c>
      <c r="E53" s="13">
        <f t="shared" si="1"/>
        <v>0</v>
      </c>
      <c r="F53" s="13">
        <f t="shared" si="1"/>
        <v>0</v>
      </c>
      <c r="G53" s="13">
        <f t="shared" si="1"/>
        <v>0</v>
      </c>
      <c r="H53" s="13">
        <f>SUM(E53:G53)</f>
        <v>0</v>
      </c>
    </row>
    <row r="54" spans="1:8" ht="38.25">
      <c r="A54" s="57"/>
      <c r="B54" s="53"/>
      <c r="C54" s="53"/>
      <c r="D54" s="3" t="s">
        <v>12</v>
      </c>
      <c r="E54" s="13">
        <f>E59+E64+E70+E75+E80</f>
        <v>0</v>
      </c>
      <c r="F54" s="13">
        <f>F59+F64+F70+F75+F80</f>
        <v>0</v>
      </c>
      <c r="G54" s="13">
        <f>G59+G64+G70+G75+G80</f>
        <v>0</v>
      </c>
      <c r="H54" s="13">
        <f>SUM(E54:G54)</f>
        <v>0</v>
      </c>
    </row>
    <row r="55" spans="1:8" ht="12.75" customHeight="1">
      <c r="A55" s="61" t="s">
        <v>28</v>
      </c>
      <c r="B55" s="64" t="s">
        <v>17</v>
      </c>
      <c r="C55" s="64" t="s">
        <v>29</v>
      </c>
      <c r="D55" s="6" t="s">
        <v>8</v>
      </c>
      <c r="E55" s="12">
        <f>E56+E57+E58+E59</f>
        <v>3765</v>
      </c>
      <c r="F55" s="12">
        <f>F56+F57+F58+F59</f>
        <v>3765</v>
      </c>
      <c r="G55" s="12">
        <f>G56+G57+G58+G59</f>
        <v>3765</v>
      </c>
      <c r="H55" s="12">
        <f>H56+H57+H58+H59</f>
        <v>11295</v>
      </c>
    </row>
    <row r="56" spans="1:8" ht="25.5">
      <c r="A56" s="62"/>
      <c r="B56" s="50"/>
      <c r="C56" s="50"/>
      <c r="D56" s="2" t="s">
        <v>9</v>
      </c>
      <c r="E56" s="13"/>
      <c r="F56" s="13"/>
      <c r="G56" s="13"/>
      <c r="H56" s="13">
        <f>SUM(E56:G56)</f>
        <v>0</v>
      </c>
    </row>
    <row r="57" spans="1:8" ht="25.5">
      <c r="A57" s="62"/>
      <c r="B57" s="50"/>
      <c r="C57" s="50"/>
      <c r="D57" s="2" t="s">
        <v>10</v>
      </c>
      <c r="E57" s="13">
        <v>3765</v>
      </c>
      <c r="F57" s="13">
        <v>3765</v>
      </c>
      <c r="G57" s="13">
        <v>3765</v>
      </c>
      <c r="H57" s="13">
        <f>SUM(E57:G57)</f>
        <v>11295</v>
      </c>
    </row>
    <row r="58" spans="1:8" ht="25.5">
      <c r="A58" s="62"/>
      <c r="B58" s="50"/>
      <c r="C58" s="50"/>
      <c r="D58" s="2" t="s">
        <v>11</v>
      </c>
      <c r="E58" s="13"/>
      <c r="F58" s="13"/>
      <c r="G58" s="13"/>
      <c r="H58" s="13">
        <f>SUM(E58:G58)</f>
        <v>0</v>
      </c>
    </row>
    <row r="59" spans="1:8" ht="38.25">
      <c r="A59" s="63"/>
      <c r="B59" s="51"/>
      <c r="C59" s="51"/>
      <c r="D59" s="3" t="s">
        <v>12</v>
      </c>
      <c r="E59" s="13"/>
      <c r="F59" s="13"/>
      <c r="G59" s="13"/>
      <c r="H59" s="13">
        <f>SUM(E59:G59)</f>
        <v>0</v>
      </c>
    </row>
    <row r="60" spans="1:8" ht="12.75" customHeight="1">
      <c r="A60" s="61" t="s">
        <v>30</v>
      </c>
      <c r="B60" s="64" t="s">
        <v>17</v>
      </c>
      <c r="C60" s="64" t="s">
        <v>31</v>
      </c>
      <c r="D60" s="6" t="s">
        <v>8</v>
      </c>
      <c r="E60" s="12">
        <f>E61+E62+E63+E64</f>
        <v>2000</v>
      </c>
      <c r="F60" s="12">
        <f>F61+F62+F63+F64</f>
        <v>2000</v>
      </c>
      <c r="G60" s="12">
        <f>G61+G62+G63+G64</f>
        <v>2000</v>
      </c>
      <c r="H60" s="12">
        <f>H61+H62+H63+H64</f>
        <v>6000</v>
      </c>
    </row>
    <row r="61" spans="1:8" ht="25.5">
      <c r="A61" s="62"/>
      <c r="B61" s="50"/>
      <c r="C61" s="50"/>
      <c r="D61" s="2" t="s">
        <v>9</v>
      </c>
      <c r="E61" s="13"/>
      <c r="F61" s="13"/>
      <c r="G61" s="13"/>
      <c r="H61" s="13">
        <f>SUM(E61:G61)</f>
        <v>0</v>
      </c>
    </row>
    <row r="62" spans="1:8" ht="25.5">
      <c r="A62" s="62"/>
      <c r="B62" s="50"/>
      <c r="C62" s="50"/>
      <c r="D62" s="2" t="s">
        <v>10</v>
      </c>
      <c r="E62" s="13">
        <v>2000</v>
      </c>
      <c r="F62" s="13">
        <v>2000</v>
      </c>
      <c r="G62" s="13">
        <v>2000</v>
      </c>
      <c r="H62" s="13">
        <f>SUM(E62:G62)</f>
        <v>6000</v>
      </c>
    </row>
    <row r="63" spans="1:8" ht="25.5">
      <c r="A63" s="62"/>
      <c r="B63" s="50"/>
      <c r="C63" s="50"/>
      <c r="D63" s="2" t="s">
        <v>11</v>
      </c>
      <c r="E63" s="13"/>
      <c r="F63" s="13"/>
      <c r="G63" s="13"/>
      <c r="H63" s="13">
        <f>SUM(E63:G63)</f>
        <v>0</v>
      </c>
    </row>
    <row r="64" spans="1:8" ht="38.25">
      <c r="A64" s="63"/>
      <c r="B64" s="51"/>
      <c r="C64" s="51"/>
      <c r="D64" s="3" t="s">
        <v>12</v>
      </c>
      <c r="E64" s="13"/>
      <c r="F64" s="13"/>
      <c r="G64" s="13"/>
      <c r="H64" s="13">
        <f>SUM(E64:G64)</f>
        <v>0</v>
      </c>
    </row>
    <row r="65" spans="1:8" ht="12.75">
      <c r="A65" s="5"/>
      <c r="B65" s="4"/>
      <c r="C65" s="4"/>
      <c r="D65" s="3"/>
      <c r="E65" s="13"/>
      <c r="F65" s="13"/>
      <c r="G65" s="13"/>
      <c r="H65" s="13"/>
    </row>
    <row r="66" spans="1:8" ht="12.75" customHeight="1">
      <c r="A66" s="88" t="s">
        <v>32</v>
      </c>
      <c r="B66" s="64" t="s">
        <v>17</v>
      </c>
      <c r="C66" s="64" t="s">
        <v>33</v>
      </c>
      <c r="D66" s="6" t="s">
        <v>8</v>
      </c>
      <c r="E66" s="12">
        <f>E67+E68+E69+E70</f>
        <v>7090.4</v>
      </c>
      <c r="F66" s="12">
        <f>F67+F68+F69+F70</f>
        <v>7799.4</v>
      </c>
      <c r="G66" s="12">
        <f>G67+G68+G69+G70</f>
        <v>2127.1</v>
      </c>
      <c r="H66" s="12">
        <f>H67+H68+H69+H70</f>
        <v>17016.899999999998</v>
      </c>
    </row>
    <row r="67" spans="1:8" ht="25.5">
      <c r="A67" s="89"/>
      <c r="B67" s="50"/>
      <c r="C67" s="50"/>
      <c r="D67" s="2" t="s">
        <v>9</v>
      </c>
      <c r="E67" s="13"/>
      <c r="F67" s="13"/>
      <c r="G67" s="13"/>
      <c r="H67" s="13">
        <f>SUM(E67:G67)</f>
        <v>0</v>
      </c>
    </row>
    <row r="68" spans="1:8" ht="25.5">
      <c r="A68" s="89"/>
      <c r="B68" s="50"/>
      <c r="C68" s="50"/>
      <c r="D68" s="2" t="s">
        <v>10</v>
      </c>
      <c r="E68" s="13">
        <v>7090.4</v>
      </c>
      <c r="F68" s="13">
        <v>7799.4</v>
      </c>
      <c r="G68" s="13">
        <v>2127.1</v>
      </c>
      <c r="H68" s="13">
        <f>SUM(E68:G68)</f>
        <v>17016.899999999998</v>
      </c>
    </row>
    <row r="69" spans="1:8" ht="25.5">
      <c r="A69" s="89"/>
      <c r="B69" s="50"/>
      <c r="C69" s="50"/>
      <c r="D69" s="2" t="s">
        <v>11</v>
      </c>
      <c r="E69" s="13"/>
      <c r="F69" s="13"/>
      <c r="G69" s="13"/>
      <c r="H69" s="13">
        <f>SUM(E69:G69)</f>
        <v>0</v>
      </c>
    </row>
    <row r="70" spans="1:8" ht="38.25">
      <c r="A70" s="90"/>
      <c r="B70" s="51"/>
      <c r="C70" s="51"/>
      <c r="D70" s="3" t="s">
        <v>12</v>
      </c>
      <c r="E70" s="13"/>
      <c r="F70" s="13"/>
      <c r="G70" s="13"/>
      <c r="H70" s="13">
        <f>SUM(E70:G70)</f>
        <v>0</v>
      </c>
    </row>
    <row r="71" spans="1:8" ht="12.75" customHeight="1">
      <c r="A71" s="55" t="s">
        <v>34</v>
      </c>
      <c r="B71" s="49" t="s">
        <v>35</v>
      </c>
      <c r="C71" s="49" t="s">
        <v>36</v>
      </c>
      <c r="D71" s="6" t="s">
        <v>8</v>
      </c>
      <c r="E71" s="12">
        <f>E72+E73+E74+E75</f>
        <v>1307.4</v>
      </c>
      <c r="F71" s="12">
        <f>F72+F73+F74+F75</f>
        <v>1307.4</v>
      </c>
      <c r="G71" s="12">
        <f>G72+G73+G74+G75</f>
        <v>1307.4</v>
      </c>
      <c r="H71" s="12">
        <f>H72+H73+H74+H75</f>
        <v>3922.2000000000003</v>
      </c>
    </row>
    <row r="72" spans="1:8" ht="25.5">
      <c r="A72" s="56"/>
      <c r="B72" s="52"/>
      <c r="C72" s="52"/>
      <c r="D72" s="2" t="s">
        <v>9</v>
      </c>
      <c r="E72" s="13"/>
      <c r="F72" s="13"/>
      <c r="G72" s="13"/>
      <c r="H72" s="13"/>
    </row>
    <row r="73" spans="1:8" ht="25.5">
      <c r="A73" s="56"/>
      <c r="B73" s="52"/>
      <c r="C73" s="52"/>
      <c r="D73" s="2" t="s">
        <v>10</v>
      </c>
      <c r="E73" s="13"/>
      <c r="F73" s="13"/>
      <c r="G73" s="13"/>
      <c r="H73" s="13">
        <f>SUM(E73:G73)</f>
        <v>0</v>
      </c>
    </row>
    <row r="74" spans="1:8" ht="25.5">
      <c r="A74" s="56"/>
      <c r="B74" s="52"/>
      <c r="C74" s="52"/>
      <c r="D74" s="2" t="s">
        <v>11</v>
      </c>
      <c r="E74" s="13">
        <v>1307.4</v>
      </c>
      <c r="F74" s="13">
        <v>1307.4</v>
      </c>
      <c r="G74" s="13">
        <v>1307.4</v>
      </c>
      <c r="H74" s="13">
        <f>SUM(E74:G74)</f>
        <v>3922.2000000000003</v>
      </c>
    </row>
    <row r="75" spans="1:8" ht="38.25">
      <c r="A75" s="57"/>
      <c r="B75" s="53"/>
      <c r="C75" s="53"/>
      <c r="D75" s="3" t="s">
        <v>12</v>
      </c>
      <c r="E75" s="13"/>
      <c r="F75" s="13"/>
      <c r="G75" s="13"/>
      <c r="H75" s="13"/>
    </row>
    <row r="76" spans="1:8" ht="12.75" customHeight="1">
      <c r="A76" s="55" t="s">
        <v>37</v>
      </c>
      <c r="B76" s="49" t="s">
        <v>35</v>
      </c>
      <c r="C76" s="49" t="s">
        <v>38</v>
      </c>
      <c r="D76" s="6" t="s">
        <v>8</v>
      </c>
      <c r="E76" s="12">
        <f>E77+E78+E79+E80</f>
        <v>713.5</v>
      </c>
      <c r="F76" s="12">
        <f>F77+F78+F79+F80</f>
        <v>713.5</v>
      </c>
      <c r="G76" s="12">
        <f>G77+G78+G79+G80</f>
        <v>713.5</v>
      </c>
      <c r="H76" s="12">
        <f>H77+H78+H79+H80</f>
        <v>2140.5</v>
      </c>
    </row>
    <row r="77" spans="1:8" ht="25.5">
      <c r="A77" s="56"/>
      <c r="B77" s="52"/>
      <c r="C77" s="52"/>
      <c r="D77" s="2" t="s">
        <v>9</v>
      </c>
      <c r="E77" s="13"/>
      <c r="F77" s="13"/>
      <c r="G77" s="13"/>
      <c r="H77" s="13"/>
    </row>
    <row r="78" spans="1:8" ht="25.5">
      <c r="A78" s="56"/>
      <c r="B78" s="52"/>
      <c r="C78" s="52"/>
      <c r="D78" s="2" t="s">
        <v>10</v>
      </c>
      <c r="E78" s="13"/>
      <c r="F78" s="13"/>
      <c r="G78" s="13"/>
      <c r="H78" s="13">
        <f>SUM(E78:G78)</f>
        <v>0</v>
      </c>
    </row>
    <row r="79" spans="1:8" ht="25.5">
      <c r="A79" s="56"/>
      <c r="B79" s="52"/>
      <c r="C79" s="52"/>
      <c r="D79" s="2" t="s">
        <v>11</v>
      </c>
      <c r="E79" s="13">
        <v>713.5</v>
      </c>
      <c r="F79" s="13">
        <v>713.5</v>
      </c>
      <c r="G79" s="13">
        <v>713.5</v>
      </c>
      <c r="H79" s="13">
        <f>SUM(E79:G79)</f>
        <v>2140.5</v>
      </c>
    </row>
    <row r="80" spans="1:8" ht="38.25">
      <c r="A80" s="57"/>
      <c r="B80" s="53"/>
      <c r="C80" s="53"/>
      <c r="D80" s="3" t="s">
        <v>12</v>
      </c>
      <c r="E80" s="13"/>
      <c r="F80" s="13"/>
      <c r="G80" s="13"/>
      <c r="H80" s="13"/>
    </row>
    <row r="81" spans="1:8" ht="12.75" customHeight="1">
      <c r="A81" s="55" t="s">
        <v>39</v>
      </c>
      <c r="B81" s="49" t="s">
        <v>35</v>
      </c>
      <c r="C81" s="49" t="s">
        <v>40</v>
      </c>
      <c r="D81" s="6" t="s">
        <v>8</v>
      </c>
      <c r="E81" s="12">
        <f>E82+E83+E84+E85</f>
        <v>516</v>
      </c>
      <c r="F81" s="12">
        <f>F82+F83+F84+F85</f>
        <v>504</v>
      </c>
      <c r="G81" s="12">
        <f>G82+G83+G84+G85</f>
        <v>504</v>
      </c>
      <c r="H81" s="12">
        <f>H82+H83+H84+H85</f>
        <v>1524</v>
      </c>
    </row>
    <row r="82" spans="1:8" ht="25.5">
      <c r="A82" s="56"/>
      <c r="B82" s="52"/>
      <c r="C82" s="52"/>
      <c r="D82" s="2" t="s">
        <v>9</v>
      </c>
      <c r="E82" s="13"/>
      <c r="F82" s="13"/>
      <c r="G82" s="13"/>
      <c r="H82" s="13"/>
    </row>
    <row r="83" spans="1:8" ht="25.5">
      <c r="A83" s="56"/>
      <c r="B83" s="52"/>
      <c r="C83" s="52"/>
      <c r="D83" s="2" t="s">
        <v>10</v>
      </c>
      <c r="E83" s="13">
        <v>516</v>
      </c>
      <c r="F83" s="13">
        <v>504</v>
      </c>
      <c r="G83" s="13">
        <v>504</v>
      </c>
      <c r="H83" s="13">
        <f>SUM(E83:G83)</f>
        <v>1524</v>
      </c>
    </row>
    <row r="84" spans="1:8" ht="25.5">
      <c r="A84" s="56"/>
      <c r="B84" s="52"/>
      <c r="C84" s="52"/>
      <c r="D84" s="2" t="s">
        <v>11</v>
      </c>
      <c r="E84" s="13"/>
      <c r="F84" s="13"/>
      <c r="G84" s="13"/>
      <c r="H84" s="13">
        <f>SUM(E84:G84)</f>
        <v>0</v>
      </c>
    </row>
    <row r="85" spans="1:8" ht="38.25">
      <c r="A85" s="57"/>
      <c r="B85" s="53"/>
      <c r="C85" s="53"/>
      <c r="D85" s="3" t="s">
        <v>12</v>
      </c>
      <c r="E85" s="13"/>
      <c r="F85" s="13"/>
      <c r="G85" s="13"/>
      <c r="H85" s="13"/>
    </row>
    <row r="86" spans="1:8" ht="12.75">
      <c r="A86" s="7"/>
      <c r="B86" s="8"/>
      <c r="C86" s="8"/>
      <c r="D86" s="3"/>
      <c r="E86" s="13"/>
      <c r="F86" s="13"/>
      <c r="G86" s="13"/>
      <c r="H86" s="13"/>
    </row>
    <row r="87" spans="1:8" ht="12.75" customHeight="1">
      <c r="A87" s="55" t="s">
        <v>41</v>
      </c>
      <c r="B87" s="49" t="s">
        <v>35</v>
      </c>
      <c r="C87" s="49" t="s">
        <v>42</v>
      </c>
      <c r="D87" s="6" t="s">
        <v>8</v>
      </c>
      <c r="E87" s="12">
        <f>E88+E89+E90+E91</f>
        <v>527.22</v>
      </c>
      <c r="F87" s="12">
        <f>F88+F89+F90+F91</f>
        <v>530.72</v>
      </c>
      <c r="G87" s="12">
        <f>G88+G89+G90+G91</f>
        <v>534.22</v>
      </c>
      <c r="H87" s="12">
        <f>H88+H89+H90+H91</f>
        <v>1592.16</v>
      </c>
    </row>
    <row r="88" spans="1:8" ht="25.5">
      <c r="A88" s="56"/>
      <c r="B88" s="52"/>
      <c r="C88" s="52"/>
      <c r="D88" s="2" t="s">
        <v>9</v>
      </c>
      <c r="E88" s="13"/>
      <c r="F88" s="13"/>
      <c r="G88" s="13"/>
      <c r="H88" s="13"/>
    </row>
    <row r="89" spans="1:8" ht="25.5">
      <c r="A89" s="56"/>
      <c r="B89" s="52"/>
      <c r="C89" s="52"/>
      <c r="D89" s="2" t="s">
        <v>10</v>
      </c>
      <c r="E89" s="13">
        <v>463.32</v>
      </c>
      <c r="F89" s="13">
        <v>463.32</v>
      </c>
      <c r="G89" s="13">
        <v>463.32</v>
      </c>
      <c r="H89" s="13">
        <f>SUM(E89:G89)</f>
        <v>1389.96</v>
      </c>
    </row>
    <row r="90" spans="1:8" ht="25.5">
      <c r="A90" s="56"/>
      <c r="B90" s="52"/>
      <c r="C90" s="52"/>
      <c r="D90" s="2" t="s">
        <v>11</v>
      </c>
      <c r="E90" s="13">
        <v>63.9</v>
      </c>
      <c r="F90" s="13">
        <v>67.4</v>
      </c>
      <c r="G90" s="13">
        <v>70.9</v>
      </c>
      <c r="H90" s="13">
        <f>SUM(E90:G90)</f>
        <v>202.20000000000002</v>
      </c>
    </row>
    <row r="91" spans="1:8" ht="38.25">
      <c r="A91" s="57"/>
      <c r="B91" s="53"/>
      <c r="C91" s="53"/>
      <c r="D91" s="3" t="s">
        <v>12</v>
      </c>
      <c r="E91" s="13"/>
      <c r="F91" s="13"/>
      <c r="G91" s="13"/>
      <c r="H91" s="13"/>
    </row>
    <row r="92" spans="1:8" ht="12.75" customHeight="1">
      <c r="A92" s="55" t="s">
        <v>43</v>
      </c>
      <c r="B92" s="49" t="s">
        <v>35</v>
      </c>
      <c r="C92" s="49" t="s">
        <v>44</v>
      </c>
      <c r="D92" s="6" t="s">
        <v>8</v>
      </c>
      <c r="E92" s="12">
        <f>E93+E94+E95+E96</f>
        <v>20</v>
      </c>
      <c r="F92" s="12">
        <f>F93+F94+F95+F96</f>
        <v>20</v>
      </c>
      <c r="G92" s="12">
        <f>G93+G94+G95+G96</f>
        <v>20</v>
      </c>
      <c r="H92" s="12">
        <f>H93+H94+H95+H96</f>
        <v>60</v>
      </c>
    </row>
    <row r="93" spans="1:8" ht="25.5">
      <c r="A93" s="56"/>
      <c r="B93" s="52"/>
      <c r="C93" s="52"/>
      <c r="D93" s="2" t="s">
        <v>9</v>
      </c>
      <c r="E93" s="13"/>
      <c r="F93" s="13"/>
      <c r="G93" s="13"/>
      <c r="H93" s="13"/>
    </row>
    <row r="94" spans="1:8" ht="25.5">
      <c r="A94" s="56"/>
      <c r="B94" s="52"/>
      <c r="C94" s="52"/>
      <c r="D94" s="2" t="s">
        <v>10</v>
      </c>
      <c r="E94" s="13"/>
      <c r="F94" s="13"/>
      <c r="G94" s="13"/>
      <c r="H94" s="13">
        <f>SUM(E94:G94)</f>
        <v>0</v>
      </c>
    </row>
    <row r="95" spans="1:8" ht="25.5">
      <c r="A95" s="56"/>
      <c r="B95" s="52"/>
      <c r="C95" s="52"/>
      <c r="D95" s="2" t="s">
        <v>11</v>
      </c>
      <c r="E95" s="13">
        <v>20</v>
      </c>
      <c r="F95" s="13">
        <v>20</v>
      </c>
      <c r="G95" s="13">
        <v>20</v>
      </c>
      <c r="H95" s="13">
        <f>SUM(E95:G95)</f>
        <v>60</v>
      </c>
    </row>
    <row r="96" spans="1:8" ht="38.25">
      <c r="A96" s="57"/>
      <c r="B96" s="53"/>
      <c r="C96" s="53"/>
      <c r="D96" s="3" t="s">
        <v>12</v>
      </c>
      <c r="E96" s="13"/>
      <c r="F96" s="13"/>
      <c r="G96" s="13"/>
      <c r="H96" s="13"/>
    </row>
    <row r="97" spans="1:8" ht="12.75" customHeight="1">
      <c r="A97" s="55" t="s">
        <v>45</v>
      </c>
      <c r="B97" s="49" t="s">
        <v>35</v>
      </c>
      <c r="C97" s="49" t="s">
        <v>46</v>
      </c>
      <c r="D97" s="6" t="s">
        <v>8</v>
      </c>
      <c r="E97" s="12">
        <f>E98+E99+E100+E101</f>
        <v>19.9</v>
      </c>
      <c r="F97" s="12">
        <f>F98+F99+F100+F101</f>
        <v>19.9</v>
      </c>
      <c r="G97" s="12">
        <f>G98+G99+G100+G101</f>
        <v>19.9</v>
      </c>
      <c r="H97" s="12">
        <f>H98+H99+H100+H101</f>
        <v>59.699999999999996</v>
      </c>
    </row>
    <row r="98" spans="1:8" ht="25.5">
      <c r="A98" s="56"/>
      <c r="B98" s="52"/>
      <c r="C98" s="52"/>
      <c r="D98" s="2" t="s">
        <v>9</v>
      </c>
      <c r="E98" s="13"/>
      <c r="F98" s="13"/>
      <c r="G98" s="13"/>
      <c r="H98" s="13"/>
    </row>
    <row r="99" spans="1:8" ht="25.5">
      <c r="A99" s="56"/>
      <c r="B99" s="52"/>
      <c r="C99" s="52"/>
      <c r="D99" s="2" t="s">
        <v>10</v>
      </c>
      <c r="E99" s="13"/>
      <c r="F99" s="13"/>
      <c r="G99" s="13"/>
      <c r="H99" s="13">
        <f>SUM(E99:G99)</f>
        <v>0</v>
      </c>
    </row>
    <row r="100" spans="1:8" ht="25.5">
      <c r="A100" s="56"/>
      <c r="B100" s="52"/>
      <c r="C100" s="52"/>
      <c r="D100" s="2" t="s">
        <v>11</v>
      </c>
      <c r="E100" s="13">
        <v>19.9</v>
      </c>
      <c r="F100" s="13">
        <v>19.9</v>
      </c>
      <c r="G100" s="13">
        <v>19.9</v>
      </c>
      <c r="H100" s="13">
        <f>SUM(E100:G100)</f>
        <v>59.699999999999996</v>
      </c>
    </row>
    <row r="101" spans="1:8" ht="38.25">
      <c r="A101" s="57"/>
      <c r="B101" s="53"/>
      <c r="C101" s="53"/>
      <c r="D101" s="3" t="s">
        <v>12</v>
      </c>
      <c r="E101" s="13"/>
      <c r="F101" s="13"/>
      <c r="G101" s="13"/>
      <c r="H101" s="13"/>
    </row>
    <row r="102" spans="1:8" ht="12.75" customHeight="1">
      <c r="A102" s="55" t="s">
        <v>47</v>
      </c>
      <c r="B102" s="49" t="s">
        <v>35</v>
      </c>
      <c r="C102" s="49" t="s">
        <v>48</v>
      </c>
      <c r="D102" s="6" t="s">
        <v>8</v>
      </c>
      <c r="E102" s="12">
        <f>E103+E104+E105+E106</f>
        <v>0</v>
      </c>
      <c r="F102" s="12">
        <f>F103+F104+F105+F106</f>
        <v>0</v>
      </c>
      <c r="G102" s="12">
        <f>G103+G104+G105+G106</f>
        <v>0</v>
      </c>
      <c r="H102" s="12">
        <f>H103+H104+H105+H106</f>
        <v>0</v>
      </c>
    </row>
    <row r="103" spans="1:8" ht="25.5">
      <c r="A103" s="56"/>
      <c r="B103" s="52"/>
      <c r="C103" s="52"/>
      <c r="D103" s="2" t="s">
        <v>9</v>
      </c>
      <c r="E103" s="13"/>
      <c r="F103" s="13"/>
      <c r="G103" s="13"/>
      <c r="H103" s="13"/>
    </row>
    <row r="104" spans="1:8" ht="25.5">
      <c r="A104" s="56"/>
      <c r="B104" s="52"/>
      <c r="C104" s="52"/>
      <c r="D104" s="2" t="s">
        <v>10</v>
      </c>
      <c r="E104" s="13"/>
      <c r="F104" s="13"/>
      <c r="G104" s="13"/>
      <c r="H104" s="13">
        <f>SUM(E104:G104)</f>
        <v>0</v>
      </c>
    </row>
    <row r="105" spans="1:8" ht="25.5">
      <c r="A105" s="56"/>
      <c r="B105" s="52"/>
      <c r="C105" s="52"/>
      <c r="D105" s="2" t="s">
        <v>11</v>
      </c>
      <c r="E105" s="13"/>
      <c r="F105" s="13"/>
      <c r="G105" s="13"/>
      <c r="H105" s="13">
        <f>SUM(E105:G105)</f>
        <v>0</v>
      </c>
    </row>
    <row r="106" spans="1:8" ht="38.25">
      <c r="A106" s="57"/>
      <c r="B106" s="53"/>
      <c r="C106" s="53"/>
      <c r="D106" s="3" t="s">
        <v>12</v>
      </c>
      <c r="E106" s="13"/>
      <c r="F106" s="13"/>
      <c r="G106" s="13"/>
      <c r="H106" s="13"/>
    </row>
    <row r="107" spans="1:8" ht="12.75">
      <c r="A107" s="7"/>
      <c r="B107" s="8"/>
      <c r="C107" s="8"/>
      <c r="D107" s="3"/>
      <c r="E107" s="13"/>
      <c r="F107" s="13"/>
      <c r="G107" s="13"/>
      <c r="H107" s="13"/>
    </row>
    <row r="108" spans="1:8" ht="12.75" customHeight="1">
      <c r="A108" s="55" t="s">
        <v>49</v>
      </c>
      <c r="B108" s="49" t="s">
        <v>35</v>
      </c>
      <c r="C108" s="49" t="s">
        <v>50</v>
      </c>
      <c r="D108" s="6" t="s">
        <v>8</v>
      </c>
      <c r="E108" s="12">
        <f>E109+E110+E111+E112</f>
        <v>0</v>
      </c>
      <c r="F108" s="12">
        <f>F109+F110+F111+F112</f>
        <v>0</v>
      </c>
      <c r="G108" s="12">
        <f>G109+G110+G111+G112</f>
        <v>0</v>
      </c>
      <c r="H108" s="12">
        <f>H109+H110+H111+H112</f>
        <v>0</v>
      </c>
    </row>
    <row r="109" spans="1:8" ht="25.5">
      <c r="A109" s="56"/>
      <c r="B109" s="52"/>
      <c r="C109" s="52"/>
      <c r="D109" s="2" t="s">
        <v>9</v>
      </c>
      <c r="E109" s="13"/>
      <c r="F109" s="13"/>
      <c r="G109" s="13"/>
      <c r="H109" s="13"/>
    </row>
    <row r="110" spans="1:8" ht="25.5">
      <c r="A110" s="56"/>
      <c r="B110" s="52"/>
      <c r="C110" s="52"/>
      <c r="D110" s="2" t="s">
        <v>10</v>
      </c>
      <c r="E110" s="13"/>
      <c r="F110" s="13"/>
      <c r="G110" s="13"/>
      <c r="H110" s="13">
        <f>SUM(E110:G110)</f>
        <v>0</v>
      </c>
    </row>
    <row r="111" spans="1:8" ht="25.5">
      <c r="A111" s="56"/>
      <c r="B111" s="52"/>
      <c r="C111" s="52"/>
      <c r="D111" s="2" t="s">
        <v>11</v>
      </c>
      <c r="E111" s="13"/>
      <c r="F111" s="13"/>
      <c r="G111" s="13"/>
      <c r="H111" s="13">
        <f>SUM(E111:G111)</f>
        <v>0</v>
      </c>
    </row>
    <row r="112" spans="1:8" ht="38.25">
      <c r="A112" s="57"/>
      <c r="B112" s="53"/>
      <c r="C112" s="53"/>
      <c r="D112" s="3" t="s">
        <v>12</v>
      </c>
      <c r="E112" s="13"/>
      <c r="F112" s="13"/>
      <c r="G112" s="13"/>
      <c r="H112" s="13"/>
    </row>
    <row r="113" spans="1:8" ht="12.75" customHeight="1">
      <c r="A113" s="55" t="s">
        <v>51</v>
      </c>
      <c r="B113" s="49" t="s">
        <v>35</v>
      </c>
      <c r="C113" s="58" t="s">
        <v>72</v>
      </c>
      <c r="D113" s="6" t="s">
        <v>8</v>
      </c>
      <c r="E113" s="12">
        <f>E114+E115+E116+E117</f>
        <v>5689</v>
      </c>
      <c r="F113" s="12">
        <f>F114+F115+F116+F117</f>
        <v>5950</v>
      </c>
      <c r="G113" s="12">
        <f>G114+G115+G116+G117</f>
        <v>6212</v>
      </c>
      <c r="H113" s="12">
        <f>H114+H115+H116+H117</f>
        <v>17851</v>
      </c>
    </row>
    <row r="114" spans="1:8" ht="26.25" customHeight="1">
      <c r="A114" s="56"/>
      <c r="B114" s="52"/>
      <c r="C114" s="59"/>
      <c r="D114" s="2" t="s">
        <v>9</v>
      </c>
      <c r="E114" s="13"/>
      <c r="F114" s="13"/>
      <c r="G114" s="13"/>
      <c r="H114" s="13"/>
    </row>
    <row r="115" spans="1:8" ht="29.25" customHeight="1">
      <c r="A115" s="56"/>
      <c r="B115" s="52"/>
      <c r="C115" s="59"/>
      <c r="D115" s="2" t="s">
        <v>10</v>
      </c>
      <c r="E115" s="13">
        <v>5689</v>
      </c>
      <c r="F115" s="13">
        <v>5950</v>
      </c>
      <c r="G115" s="13">
        <v>6212</v>
      </c>
      <c r="H115" s="13">
        <f>SUM(E115:G115)</f>
        <v>17851</v>
      </c>
    </row>
    <row r="116" spans="1:8" ht="27.75" customHeight="1">
      <c r="A116" s="56"/>
      <c r="B116" s="52"/>
      <c r="C116" s="59"/>
      <c r="D116" s="2" t="s">
        <v>11</v>
      </c>
      <c r="E116" s="13"/>
      <c r="F116" s="13"/>
      <c r="G116" s="13"/>
      <c r="H116" s="13">
        <f>SUM(E116:G116)</f>
        <v>0</v>
      </c>
    </row>
    <row r="117" spans="1:8" ht="38.25">
      <c r="A117" s="57"/>
      <c r="B117" s="53"/>
      <c r="C117" s="60"/>
      <c r="D117" s="3" t="s">
        <v>12</v>
      </c>
      <c r="E117" s="13"/>
      <c r="F117" s="13"/>
      <c r="G117" s="13"/>
      <c r="H117" s="13"/>
    </row>
    <row r="118" spans="1:8" ht="12.75" customHeight="1">
      <c r="A118" s="55" t="s">
        <v>53</v>
      </c>
      <c r="B118" s="49" t="s">
        <v>35</v>
      </c>
      <c r="C118" s="49" t="s">
        <v>54</v>
      </c>
      <c r="D118" s="6" t="s">
        <v>8</v>
      </c>
      <c r="E118" s="12">
        <f>E119+E120+E121+E122</f>
        <v>0</v>
      </c>
      <c r="F118" s="12">
        <f>F119+F120+F121+F122</f>
        <v>0</v>
      </c>
      <c r="G118" s="12">
        <f>G119+G120+G121+G122</f>
        <v>0</v>
      </c>
      <c r="H118" s="12">
        <f>H119+H120+H121+H122</f>
        <v>0</v>
      </c>
    </row>
    <row r="119" spans="1:8" ht="25.5">
      <c r="A119" s="56"/>
      <c r="B119" s="52"/>
      <c r="C119" s="52"/>
      <c r="D119" s="2" t="s">
        <v>9</v>
      </c>
      <c r="E119" s="13"/>
      <c r="F119" s="13"/>
      <c r="G119" s="13"/>
      <c r="H119" s="13">
        <f>SUM(E119:G119)</f>
        <v>0</v>
      </c>
    </row>
    <row r="120" spans="1:8" ht="25.5">
      <c r="A120" s="56"/>
      <c r="B120" s="52"/>
      <c r="C120" s="52"/>
      <c r="D120" s="2" t="s">
        <v>10</v>
      </c>
      <c r="E120" s="13"/>
      <c r="F120" s="13"/>
      <c r="G120" s="13"/>
      <c r="H120" s="13">
        <f>SUM(E120:G120)</f>
        <v>0</v>
      </c>
    </row>
    <row r="121" spans="1:8" ht="25.5">
      <c r="A121" s="56"/>
      <c r="B121" s="52"/>
      <c r="C121" s="52"/>
      <c r="D121" s="2" t="s">
        <v>11</v>
      </c>
      <c r="E121" s="13"/>
      <c r="F121" s="13"/>
      <c r="G121" s="13"/>
      <c r="H121" s="13">
        <f>SUM(E121:G121)</f>
        <v>0</v>
      </c>
    </row>
    <row r="122" spans="1:8" ht="38.25">
      <c r="A122" s="57"/>
      <c r="B122" s="53"/>
      <c r="C122" s="53"/>
      <c r="D122" s="3" t="s">
        <v>12</v>
      </c>
      <c r="E122" s="13"/>
      <c r="F122" s="13"/>
      <c r="G122" s="13"/>
      <c r="H122" s="13"/>
    </row>
    <row r="123" spans="1:8" ht="12.75" customHeight="1">
      <c r="A123" s="55" t="s">
        <v>56</v>
      </c>
      <c r="B123" s="49" t="s">
        <v>35</v>
      </c>
      <c r="C123" s="49" t="s">
        <v>55</v>
      </c>
      <c r="D123" s="6" t="s">
        <v>8</v>
      </c>
      <c r="E123" s="12">
        <f>E124+E125+E126+E127</f>
        <v>0</v>
      </c>
      <c r="F123" s="12">
        <f>F124+F125+F126+F127</f>
        <v>0</v>
      </c>
      <c r="G123" s="12">
        <f>G124+G125+G126+G127</f>
        <v>0</v>
      </c>
      <c r="H123" s="12">
        <f>H124+H125+H126+H127</f>
        <v>0</v>
      </c>
    </row>
    <row r="124" spans="1:8" ht="25.5">
      <c r="A124" s="56"/>
      <c r="B124" s="52"/>
      <c r="C124" s="52"/>
      <c r="D124" s="2" t="s">
        <v>9</v>
      </c>
      <c r="E124" s="13"/>
      <c r="F124" s="13"/>
      <c r="G124" s="13"/>
      <c r="H124" s="13">
        <f>SUM(E124:G124)</f>
        <v>0</v>
      </c>
    </row>
    <row r="125" spans="1:8" ht="25.5">
      <c r="A125" s="56"/>
      <c r="B125" s="52"/>
      <c r="C125" s="52"/>
      <c r="D125" s="2" t="s">
        <v>10</v>
      </c>
      <c r="E125" s="13"/>
      <c r="F125" s="13"/>
      <c r="G125" s="13"/>
      <c r="H125" s="13">
        <f>SUM(E125:G125)</f>
        <v>0</v>
      </c>
    </row>
    <row r="126" spans="1:8" ht="25.5">
      <c r="A126" s="56"/>
      <c r="B126" s="52"/>
      <c r="C126" s="52"/>
      <c r="D126" s="2" t="s">
        <v>11</v>
      </c>
      <c r="E126" s="13"/>
      <c r="F126" s="13"/>
      <c r="G126" s="13"/>
      <c r="H126" s="13">
        <f>SUM(E126:G126)</f>
        <v>0</v>
      </c>
    </row>
    <row r="127" spans="1:8" ht="38.25">
      <c r="A127" s="57"/>
      <c r="B127" s="53"/>
      <c r="C127" s="53"/>
      <c r="D127" s="3" t="s">
        <v>12</v>
      </c>
      <c r="E127" s="13"/>
      <c r="F127" s="13"/>
      <c r="G127" s="13"/>
      <c r="H127" s="13"/>
    </row>
    <row r="128" spans="1:8" ht="12.75">
      <c r="A128" s="46" t="s">
        <v>64</v>
      </c>
      <c r="B128" s="49" t="s">
        <v>35</v>
      </c>
      <c r="C128" s="49" t="s">
        <v>65</v>
      </c>
      <c r="D128" s="6" t="s">
        <v>8</v>
      </c>
      <c r="E128" s="13"/>
      <c r="F128" s="13"/>
      <c r="G128" s="13"/>
      <c r="H128" s="13"/>
    </row>
    <row r="129" spans="1:8" ht="25.5">
      <c r="A129" s="54"/>
      <c r="B129" s="50"/>
      <c r="C129" s="52"/>
      <c r="D129" s="2" t="s">
        <v>9</v>
      </c>
      <c r="E129" s="13"/>
      <c r="F129" s="13"/>
      <c r="G129" s="13"/>
      <c r="H129" s="13"/>
    </row>
    <row r="130" spans="1:8" ht="25.5">
      <c r="A130" s="54"/>
      <c r="B130" s="50"/>
      <c r="C130" s="52"/>
      <c r="D130" s="2" t="s">
        <v>10</v>
      </c>
      <c r="E130" s="13"/>
      <c r="F130" s="13"/>
      <c r="G130" s="13"/>
      <c r="H130" s="13"/>
    </row>
    <row r="131" spans="1:8" ht="25.5">
      <c r="A131" s="54"/>
      <c r="B131" s="50"/>
      <c r="C131" s="52"/>
      <c r="D131" s="2" t="s">
        <v>11</v>
      </c>
      <c r="E131" s="13"/>
      <c r="F131" s="13"/>
      <c r="G131" s="13"/>
      <c r="H131" s="13"/>
    </row>
    <row r="132" spans="1:8" ht="38.25">
      <c r="A132" s="45"/>
      <c r="B132" s="51"/>
      <c r="C132" s="53"/>
      <c r="D132" s="3" t="s">
        <v>12</v>
      </c>
      <c r="E132" s="13"/>
      <c r="F132" s="13"/>
      <c r="G132" s="13"/>
      <c r="H132" s="13"/>
    </row>
  </sheetData>
  <sheetProtection/>
  <mergeCells count="79">
    <mergeCell ref="C2:F5"/>
    <mergeCell ref="A113:A117"/>
    <mergeCell ref="B113:B117"/>
    <mergeCell ref="C113:C117"/>
    <mergeCell ref="A108:A112"/>
    <mergeCell ref="B108:B112"/>
    <mergeCell ref="C108:C112"/>
    <mergeCell ref="A97:A101"/>
    <mergeCell ref="B97:B101"/>
    <mergeCell ref="C97:C101"/>
    <mergeCell ref="B92:B96"/>
    <mergeCell ref="C92:C96"/>
    <mergeCell ref="A123:A127"/>
    <mergeCell ref="B123:B127"/>
    <mergeCell ref="C123:C127"/>
    <mergeCell ref="A118:A122"/>
    <mergeCell ref="B118:B122"/>
    <mergeCell ref="C118:C122"/>
    <mergeCell ref="A19:A23"/>
    <mergeCell ref="B19:B23"/>
    <mergeCell ref="C19:C23"/>
    <mergeCell ref="A102:A106"/>
    <mergeCell ref="B102:B106"/>
    <mergeCell ref="C102:C106"/>
    <mergeCell ref="A87:A91"/>
    <mergeCell ref="B87:B91"/>
    <mergeCell ref="C87:C91"/>
    <mergeCell ref="A92:A96"/>
    <mergeCell ref="A8:A13"/>
    <mergeCell ref="B8:B13"/>
    <mergeCell ref="C8:C13"/>
    <mergeCell ref="C14:C18"/>
    <mergeCell ref="B14:B18"/>
    <mergeCell ref="A14:A18"/>
    <mergeCell ref="D8:D13"/>
    <mergeCell ref="E8:H10"/>
    <mergeCell ref="E11:E13"/>
    <mergeCell ref="F11:F13"/>
    <mergeCell ref="G11:G13"/>
    <mergeCell ref="H11:H1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128:A132"/>
    <mergeCell ref="B128:B132"/>
    <mergeCell ref="C128:C132"/>
    <mergeCell ref="A66:A70"/>
    <mergeCell ref="B66:B70"/>
    <mergeCell ref="C66:C70"/>
    <mergeCell ref="A71:A75"/>
    <mergeCell ref="A60:A64"/>
    <mergeCell ref="B60:B64"/>
    <mergeCell ref="C60:C64"/>
    <mergeCell ref="B76:B80"/>
    <mergeCell ref="C76:C80"/>
    <mergeCell ref="A81:A85"/>
    <mergeCell ref="B71:B75"/>
    <mergeCell ref="C71:C75"/>
    <mergeCell ref="A76:A80"/>
    <mergeCell ref="B81:B85"/>
    <mergeCell ref="C81:C85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L145"/>
  <sheetViews>
    <sheetView zoomScalePageLayoutView="0" workbookViewId="0" topLeftCell="A16">
      <pane xSplit="3" ySplit="6" topLeftCell="D97" activePane="bottomRight" state="frozen"/>
      <selection pane="topLeft" activeCell="A16" sqref="A16"/>
      <selection pane="topRight" activeCell="D16" sqref="D16"/>
      <selection pane="bottomLeft" activeCell="A22" sqref="A22"/>
      <selection pane="bottomRight" activeCell="C131" sqref="C131:C135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9.140625" style="10" customWidth="1"/>
    <col min="12" max="12" width="11.8515625" style="0" customWidth="1"/>
  </cols>
  <sheetData>
    <row r="1" ht="12.75">
      <c r="J1" t="s">
        <v>57</v>
      </c>
    </row>
    <row r="3" ht="12.75">
      <c r="J3" t="s">
        <v>58</v>
      </c>
    </row>
    <row r="4" ht="12.75">
      <c r="J4" t="s">
        <v>59</v>
      </c>
    </row>
    <row r="5" ht="12.75">
      <c r="J5" t="s">
        <v>60</v>
      </c>
    </row>
    <row r="6" ht="12.75">
      <c r="J6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9"/>
      <c r="J13" s="9"/>
    </row>
    <row r="14" spans="3:10" ht="12.75">
      <c r="C14" s="9"/>
      <c r="D14" s="9"/>
      <c r="E14" s="9"/>
      <c r="F14" s="9"/>
      <c r="G14" s="9"/>
      <c r="H14" s="11"/>
      <c r="I14" s="9"/>
      <c r="J14" s="9"/>
    </row>
    <row r="16" spans="1:12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2"/>
    </row>
    <row r="17" spans="1:12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4"/>
    </row>
    <row r="18" spans="1:12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6"/>
    </row>
    <row r="19" spans="1:12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0">
        <v>2018</v>
      </c>
      <c r="J19" s="70">
        <v>2019</v>
      </c>
      <c r="K19" s="70">
        <v>2020</v>
      </c>
      <c r="L19" s="70" t="s">
        <v>5</v>
      </c>
    </row>
    <row r="20" spans="1:12" ht="12.75">
      <c r="A20" s="47"/>
      <c r="B20" s="47"/>
      <c r="C20" s="47"/>
      <c r="D20" s="47"/>
      <c r="E20" s="47"/>
      <c r="F20" s="47"/>
      <c r="G20" s="47"/>
      <c r="H20" s="78"/>
      <c r="I20" s="47"/>
      <c r="J20" s="47"/>
      <c r="K20" s="47"/>
      <c r="L20" s="47"/>
    </row>
    <row r="21" spans="1:12" ht="12.75">
      <c r="A21" s="48"/>
      <c r="B21" s="48"/>
      <c r="C21" s="48"/>
      <c r="D21" s="48"/>
      <c r="E21" s="48"/>
      <c r="F21" s="48"/>
      <c r="G21" s="48"/>
      <c r="H21" s="79"/>
      <c r="I21" s="48"/>
      <c r="J21" s="48"/>
      <c r="K21" s="48"/>
      <c r="L21" s="48"/>
    </row>
    <row r="22" spans="1:12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K22">E23+E24+E25+E26</f>
        <v>159231.87</v>
      </c>
      <c r="F22" s="6">
        <f t="shared" si="0"/>
        <v>158883.7</v>
      </c>
      <c r="G22" s="6">
        <f t="shared" si="0"/>
        <v>165258.83000000002</v>
      </c>
      <c r="H22" s="15">
        <f t="shared" si="0"/>
        <v>167228.7</v>
      </c>
      <c r="I22" s="6">
        <f t="shared" si="0"/>
        <v>179563</v>
      </c>
      <c r="J22" s="6">
        <f t="shared" si="0"/>
        <v>184563</v>
      </c>
      <c r="K22" s="6">
        <f t="shared" si="0"/>
        <v>179563</v>
      </c>
      <c r="L22" s="6">
        <f>SUM(E22:K22)</f>
        <v>1194292.1</v>
      </c>
    </row>
    <row r="23" spans="1:12" ht="25.5">
      <c r="A23" s="50"/>
      <c r="B23" s="50"/>
      <c r="C23" s="50"/>
      <c r="D23" s="2" t="s">
        <v>9</v>
      </c>
      <c r="E23" s="1">
        <f aca="true" t="shared" si="1" ref="E23:K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4">
        <f t="shared" si="1"/>
        <v>0</v>
      </c>
      <c r="I23" s="1">
        <f t="shared" si="1"/>
        <v>0</v>
      </c>
      <c r="J23" s="1">
        <f t="shared" si="1"/>
        <v>0</v>
      </c>
      <c r="K23" s="1">
        <f t="shared" si="1"/>
        <v>0</v>
      </c>
      <c r="L23" s="1">
        <f>SUM(E23:K23)</f>
        <v>2294.48</v>
      </c>
    </row>
    <row r="24" spans="1:12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4">
        <f>H29+H60++H81+H86+H91+H97+H102+H107+H112+H118+H123+H128+H133+H138</f>
        <v>119621.3</v>
      </c>
      <c r="I24" s="1">
        <f>I29+I60++I81+I86+I91+I97+I102+I107+I112+I118+I123+I128+I133</f>
        <v>122431</v>
      </c>
      <c r="J24" s="1">
        <f>J29+J60++J81+J86+J91+J97+J102+J107+J112+J118+J123+J128+J133</f>
        <v>126431</v>
      </c>
      <c r="K24" s="1">
        <f>K29+K60++K81+K86+K91+K97+K102+K107+K112+K118+K123+K128+K133</f>
        <v>122431</v>
      </c>
      <c r="L24" s="1">
        <f>SUM(E24:K24)</f>
        <v>834913.8400000001</v>
      </c>
    </row>
    <row r="25" spans="1:12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4">
        <f>H30++H61+H82+H87+H92+H98+H103+H108+H113+H119+H124+H134+H129+H139</f>
        <v>47607.4</v>
      </c>
      <c r="I25" s="1">
        <f>I30++I61+I82+I87+I92+I98+I103+I108+I113+I119+I124+I134+I129</f>
        <v>56049</v>
      </c>
      <c r="J25" s="1">
        <f>J30++J61+J82+J87+J92+J98+J103+J108+J113+J119+J124+J134+J129</f>
        <v>57049</v>
      </c>
      <c r="K25" s="1">
        <f>K30++K61+K82+K87+K92+K98+K103+K108+K113+K119+K124+K134+K129</f>
        <v>56049</v>
      </c>
      <c r="L25" s="1">
        <f>SUM(E25:K25)</f>
        <v>352751.77999999997</v>
      </c>
    </row>
    <row r="26" spans="1:12" ht="38.25">
      <c r="A26" s="51"/>
      <c r="B26" s="51"/>
      <c r="C26" s="51"/>
      <c r="D26" s="3" t="s">
        <v>12</v>
      </c>
      <c r="E26" s="1">
        <f aca="true" t="shared" si="2" ref="E26:K26">E31++E62+E83+E88+E93+E99+E104+E109+E114+E120+E125+E130+E135</f>
        <v>1083</v>
      </c>
      <c r="F26" s="1">
        <f t="shared" si="2"/>
        <v>0</v>
      </c>
      <c r="G26" s="1">
        <f t="shared" si="2"/>
        <v>0</v>
      </c>
      <c r="H26" s="13">
        <f t="shared" si="2"/>
        <v>0</v>
      </c>
      <c r="I26" s="1">
        <f t="shared" si="2"/>
        <v>1083</v>
      </c>
      <c r="J26" s="1">
        <f t="shared" si="2"/>
        <v>1083</v>
      </c>
      <c r="K26" s="1">
        <f t="shared" si="2"/>
        <v>1083</v>
      </c>
      <c r="L26" s="1">
        <f>SUM(E26:K26)</f>
        <v>4332</v>
      </c>
    </row>
    <row r="27" spans="1:12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3" ref="E27:L27">E28+E29+E30+E31</f>
        <v>141610.97</v>
      </c>
      <c r="F27" s="6">
        <f t="shared" si="3"/>
        <v>137800.09999999998</v>
      </c>
      <c r="G27" s="6">
        <f t="shared" si="3"/>
        <v>143187.6</v>
      </c>
      <c r="H27" s="12">
        <f t="shared" si="3"/>
        <v>145910.1</v>
      </c>
      <c r="I27" s="6">
        <f t="shared" si="3"/>
        <v>154470</v>
      </c>
      <c r="J27" s="6">
        <f t="shared" si="3"/>
        <v>154470</v>
      </c>
      <c r="K27" s="6">
        <f t="shared" si="3"/>
        <v>154470</v>
      </c>
      <c r="L27" s="6">
        <f t="shared" si="3"/>
        <v>1031918.7700000001</v>
      </c>
    </row>
    <row r="28" spans="1:12" ht="25.5">
      <c r="A28" s="56"/>
      <c r="B28" s="52"/>
      <c r="C28" s="52"/>
      <c r="D28" s="2" t="s">
        <v>9</v>
      </c>
      <c r="E28" s="1">
        <f aca="true" t="shared" si="4" ref="E28:K31">E33+E38+E43+E48+E54</f>
        <v>994.68</v>
      </c>
      <c r="F28" s="1">
        <f t="shared" si="4"/>
        <v>0</v>
      </c>
      <c r="G28" s="1">
        <f t="shared" si="4"/>
        <v>0</v>
      </c>
      <c r="H28" s="13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>SUM(E28:K28)</f>
        <v>994.68</v>
      </c>
    </row>
    <row r="29" spans="1:12" ht="25.5">
      <c r="A29" s="56"/>
      <c r="B29" s="52"/>
      <c r="C29" s="52"/>
      <c r="D29" s="2" t="s">
        <v>10</v>
      </c>
      <c r="E29" s="1">
        <f t="shared" si="4"/>
        <v>92721.1</v>
      </c>
      <c r="F29" s="1">
        <f t="shared" si="4"/>
        <v>98870.9</v>
      </c>
      <c r="G29" s="1">
        <f t="shared" si="4"/>
        <v>98206.10000000002</v>
      </c>
      <c r="H29" s="13">
        <f t="shared" si="4"/>
        <v>100587.5</v>
      </c>
      <c r="I29" s="1">
        <f t="shared" si="4"/>
        <v>100847</v>
      </c>
      <c r="J29" s="1">
        <f t="shared" si="4"/>
        <v>100847</v>
      </c>
      <c r="K29" s="1">
        <f t="shared" si="4"/>
        <v>100847</v>
      </c>
      <c r="L29" s="1">
        <f>SUM(E29:K29)</f>
        <v>692926.6000000001</v>
      </c>
    </row>
    <row r="30" spans="1:12" ht="25.5">
      <c r="A30" s="56"/>
      <c r="B30" s="52"/>
      <c r="C30" s="52"/>
      <c r="D30" s="2" t="s">
        <v>11</v>
      </c>
      <c r="E30" s="1">
        <f t="shared" si="4"/>
        <v>46812.189999999995</v>
      </c>
      <c r="F30" s="1">
        <f t="shared" si="4"/>
        <v>38929.2</v>
      </c>
      <c r="G30" s="1">
        <f t="shared" si="4"/>
        <v>44981.49999999999</v>
      </c>
      <c r="H30" s="13">
        <f t="shared" si="4"/>
        <v>45322.6</v>
      </c>
      <c r="I30" s="1">
        <f t="shared" si="4"/>
        <v>52540</v>
      </c>
      <c r="J30" s="1">
        <f t="shared" si="4"/>
        <v>52540</v>
      </c>
      <c r="K30" s="1">
        <f t="shared" si="4"/>
        <v>52540</v>
      </c>
      <c r="L30" s="1">
        <f>SUM(E30:K30)</f>
        <v>333665.49</v>
      </c>
    </row>
    <row r="31" spans="1:12" ht="38.25">
      <c r="A31" s="57"/>
      <c r="B31" s="53"/>
      <c r="C31" s="53"/>
      <c r="D31" s="3" t="s">
        <v>12</v>
      </c>
      <c r="E31" s="1">
        <f t="shared" si="4"/>
        <v>1083</v>
      </c>
      <c r="F31" s="1">
        <f t="shared" si="4"/>
        <v>0</v>
      </c>
      <c r="G31" s="1">
        <f t="shared" si="4"/>
        <v>0</v>
      </c>
      <c r="H31" s="13">
        <f t="shared" si="4"/>
        <v>0</v>
      </c>
      <c r="I31" s="1">
        <f t="shared" si="4"/>
        <v>1083</v>
      </c>
      <c r="J31" s="1">
        <f t="shared" si="4"/>
        <v>1083</v>
      </c>
      <c r="K31" s="1">
        <f t="shared" si="4"/>
        <v>1083</v>
      </c>
      <c r="L31" s="1">
        <f>SUM(E31:K31)</f>
        <v>4332</v>
      </c>
    </row>
    <row r="32" spans="1:12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5" ref="E32:L32">E33+E34+E35+E36</f>
        <v>29260.340000000004</v>
      </c>
      <c r="F32" s="6">
        <f t="shared" si="5"/>
        <v>28756.5</v>
      </c>
      <c r="G32" s="6">
        <f t="shared" si="5"/>
        <v>27964.9</v>
      </c>
      <c r="H32" s="12">
        <f t="shared" si="5"/>
        <v>28761.6</v>
      </c>
      <c r="I32" s="6">
        <f t="shared" si="5"/>
        <v>32277</v>
      </c>
      <c r="J32" s="6">
        <f t="shared" si="5"/>
        <v>32277</v>
      </c>
      <c r="K32" s="6">
        <f t="shared" si="5"/>
        <v>32277</v>
      </c>
      <c r="L32" s="6">
        <f t="shared" si="5"/>
        <v>211574.34000000003</v>
      </c>
    </row>
    <row r="33" spans="1:12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"/>
      <c r="J33" s="1"/>
      <c r="K33" s="1"/>
      <c r="L33" s="1">
        <f>SUM(E33:K33)</f>
        <v>994.68</v>
      </c>
    </row>
    <row r="34" spans="1:12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4">
        <v>12403.2</v>
      </c>
      <c r="I34" s="1">
        <v>13386</v>
      </c>
      <c r="J34" s="1">
        <v>13386</v>
      </c>
      <c r="K34" s="1">
        <v>13386</v>
      </c>
      <c r="L34" s="1">
        <f>SUM(E34:K34)</f>
        <v>91944.8</v>
      </c>
    </row>
    <row r="35" spans="1:12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4">
        <v>16358.4</v>
      </c>
      <c r="I35" s="1">
        <v>18891</v>
      </c>
      <c r="J35" s="1">
        <v>18891</v>
      </c>
      <c r="K35" s="1">
        <v>18891</v>
      </c>
      <c r="L35" s="1">
        <f>SUM(E35:K35)</f>
        <v>118634.86000000002</v>
      </c>
    </row>
    <row r="36" spans="1:12" ht="38.25">
      <c r="A36" s="63"/>
      <c r="B36" s="51"/>
      <c r="C36" s="51"/>
      <c r="D36" s="3" t="s">
        <v>12</v>
      </c>
      <c r="E36" s="1"/>
      <c r="F36" s="1"/>
      <c r="G36" s="1"/>
      <c r="H36" s="13"/>
      <c r="I36" s="1"/>
      <c r="J36" s="1"/>
      <c r="K36" s="1"/>
      <c r="L36" s="1">
        <f>SUM(E36:K36)</f>
        <v>0</v>
      </c>
    </row>
    <row r="37" spans="1:12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6" ref="E37:L37">E38+E39+E40+E41</f>
        <v>104336.13</v>
      </c>
      <c r="F37" s="6">
        <f t="shared" si="6"/>
        <v>102342.4</v>
      </c>
      <c r="G37" s="6">
        <f t="shared" si="6"/>
        <v>107319.20000000001</v>
      </c>
      <c r="H37" s="12">
        <f t="shared" si="6"/>
        <v>109104.6</v>
      </c>
      <c r="I37" s="6">
        <f t="shared" si="6"/>
        <v>113278</v>
      </c>
      <c r="J37" s="6">
        <f t="shared" si="6"/>
        <v>113278</v>
      </c>
      <c r="K37" s="6">
        <f t="shared" si="6"/>
        <v>113278</v>
      </c>
      <c r="L37" s="6">
        <f t="shared" si="6"/>
        <v>762936.3300000001</v>
      </c>
    </row>
    <row r="38" spans="1:12" ht="25.5">
      <c r="A38" s="62"/>
      <c r="B38" s="50"/>
      <c r="C38" s="50"/>
      <c r="D38" s="2" t="s">
        <v>9</v>
      </c>
      <c r="E38" s="1"/>
      <c r="F38" s="1"/>
      <c r="G38" s="1"/>
      <c r="H38" s="13"/>
      <c r="I38" s="1"/>
      <c r="J38" s="1"/>
      <c r="K38" s="1"/>
      <c r="L38" s="1">
        <f>SUM(E38:K38)</f>
        <v>0</v>
      </c>
    </row>
    <row r="39" spans="1:12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4">
        <v>86360.6</v>
      </c>
      <c r="I39" s="1">
        <v>87461</v>
      </c>
      <c r="J39" s="1">
        <v>87461</v>
      </c>
      <c r="K39" s="1">
        <v>87461</v>
      </c>
      <c r="L39" s="1">
        <f>SUM(E39:K39)</f>
        <v>596047.9</v>
      </c>
    </row>
    <row r="40" spans="1:12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4">
        <v>22744</v>
      </c>
      <c r="I40" s="1">
        <v>25817</v>
      </c>
      <c r="J40" s="1">
        <v>25817</v>
      </c>
      <c r="K40" s="1">
        <v>25817</v>
      </c>
      <c r="L40" s="1">
        <f>SUM(E40:K40)</f>
        <v>166888.43</v>
      </c>
    </row>
    <row r="41" spans="1:12" ht="38.25">
      <c r="A41" s="63"/>
      <c r="B41" s="51"/>
      <c r="C41" s="51"/>
      <c r="D41" s="3" t="s">
        <v>12</v>
      </c>
      <c r="E41" s="1"/>
      <c r="F41" s="1"/>
      <c r="G41" s="1"/>
      <c r="H41" s="13"/>
      <c r="I41" s="1"/>
      <c r="J41" s="1"/>
      <c r="K41" s="1"/>
      <c r="L41" s="1">
        <f>SUM(E41:K41)</f>
        <v>0</v>
      </c>
    </row>
    <row r="42" spans="1:12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7" ref="E42:L42">E43+E44+E45+E46</f>
        <v>2545.6</v>
      </c>
      <c r="F42" s="6">
        <f t="shared" si="7"/>
        <v>2635.2</v>
      </c>
      <c r="G42" s="6">
        <f t="shared" si="7"/>
        <v>3209.8999999999996</v>
      </c>
      <c r="H42" s="12">
        <f t="shared" si="7"/>
        <v>3449.8999999999996</v>
      </c>
      <c r="I42" s="6">
        <f t="shared" si="7"/>
        <v>3114</v>
      </c>
      <c r="J42" s="6">
        <f t="shared" si="7"/>
        <v>3114</v>
      </c>
      <c r="K42" s="6">
        <f t="shared" si="7"/>
        <v>3114</v>
      </c>
      <c r="L42" s="6">
        <f t="shared" si="7"/>
        <v>21182.6</v>
      </c>
    </row>
    <row r="43" spans="1:12" ht="25.5">
      <c r="A43" s="62"/>
      <c r="B43" s="50"/>
      <c r="C43" s="50"/>
      <c r="D43" s="2" t="s">
        <v>9</v>
      </c>
      <c r="E43" s="1"/>
      <c r="F43" s="1"/>
      <c r="G43" s="1"/>
      <c r="H43" s="13"/>
      <c r="I43" s="1"/>
      <c r="J43" s="1"/>
      <c r="K43" s="1"/>
      <c r="L43" s="1">
        <f>SUM(E43:K43)</f>
        <v>0</v>
      </c>
    </row>
    <row r="44" spans="1:12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4">
        <v>978.7</v>
      </c>
      <c r="I44" s="1"/>
      <c r="J44" s="1"/>
      <c r="K44" s="1"/>
      <c r="L44" s="1">
        <f>SUM(E44:K44)</f>
        <v>2371.5</v>
      </c>
    </row>
    <row r="45" spans="1:12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4">
        <v>2471.2</v>
      </c>
      <c r="I45" s="1">
        <v>3114</v>
      </c>
      <c r="J45" s="1">
        <v>3114</v>
      </c>
      <c r="K45" s="1">
        <v>3114</v>
      </c>
      <c r="L45" s="1">
        <f>SUM(E45:K45)</f>
        <v>18811.1</v>
      </c>
    </row>
    <row r="46" spans="1:12" ht="38.25">
      <c r="A46" s="63"/>
      <c r="B46" s="51"/>
      <c r="C46" s="51"/>
      <c r="D46" s="3" t="s">
        <v>12</v>
      </c>
      <c r="E46" s="1"/>
      <c r="F46" s="1"/>
      <c r="G46" s="1"/>
      <c r="H46" s="13"/>
      <c r="I46" s="1"/>
      <c r="J46" s="1"/>
      <c r="K46" s="1"/>
      <c r="L46" s="1">
        <f>SUM(E46:K46)</f>
        <v>0</v>
      </c>
    </row>
    <row r="47" spans="1:12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8" ref="E47:L47">E48+E49+E50+E51</f>
        <v>2460.7</v>
      </c>
      <c r="F47" s="6">
        <f t="shared" si="8"/>
        <v>2324.8</v>
      </c>
      <c r="G47" s="6">
        <f t="shared" si="8"/>
        <v>2768.3999999999996</v>
      </c>
      <c r="H47" s="12">
        <f t="shared" si="8"/>
        <v>2852.8</v>
      </c>
      <c r="I47" s="6">
        <f t="shared" si="8"/>
        <v>2677</v>
      </c>
      <c r="J47" s="6">
        <f t="shared" si="8"/>
        <v>2677</v>
      </c>
      <c r="K47" s="6">
        <f t="shared" si="8"/>
        <v>2677</v>
      </c>
      <c r="L47" s="6">
        <f t="shared" si="8"/>
        <v>18437.7</v>
      </c>
    </row>
    <row r="48" spans="1:12" ht="25.5">
      <c r="A48" s="62"/>
      <c r="B48" s="50"/>
      <c r="C48" s="50"/>
      <c r="D48" s="2" t="s">
        <v>9</v>
      </c>
      <c r="E48" s="1"/>
      <c r="F48" s="1"/>
      <c r="G48" s="1"/>
      <c r="H48" s="13"/>
      <c r="I48" s="1"/>
      <c r="J48" s="1"/>
      <c r="K48" s="1"/>
      <c r="L48" s="1">
        <f>SUM(E48:K48)</f>
        <v>0</v>
      </c>
    </row>
    <row r="49" spans="1:12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845</v>
      </c>
      <c r="I49" s="1"/>
      <c r="J49" s="1"/>
      <c r="K49" s="1"/>
      <c r="L49" s="1">
        <f>SUM(E49:K49)</f>
        <v>2072.3</v>
      </c>
    </row>
    <row r="50" spans="1:12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2007.8</v>
      </c>
      <c r="I50" s="1">
        <v>2677</v>
      </c>
      <c r="J50" s="1">
        <v>2677</v>
      </c>
      <c r="K50" s="1">
        <v>2677</v>
      </c>
      <c r="L50" s="1">
        <f>SUM(E50:K50)</f>
        <v>16365.4</v>
      </c>
    </row>
    <row r="51" spans="1:12" ht="38.25">
      <c r="A51" s="63"/>
      <c r="B51" s="51"/>
      <c r="C51" s="51"/>
      <c r="D51" s="3" t="s">
        <v>12</v>
      </c>
      <c r="E51" s="1"/>
      <c r="F51" s="1"/>
      <c r="G51" s="1"/>
      <c r="H51" s="13"/>
      <c r="I51" s="1"/>
      <c r="J51" s="1"/>
      <c r="K51" s="1"/>
      <c r="L51" s="1">
        <f>SUM(E51:K51)</f>
        <v>0</v>
      </c>
    </row>
    <row r="52" spans="1:12" ht="12.75">
      <c r="A52" s="5"/>
      <c r="B52" s="4"/>
      <c r="C52" s="4"/>
      <c r="D52" s="3"/>
      <c r="E52" s="1"/>
      <c r="F52" s="1"/>
      <c r="G52" s="1"/>
      <c r="H52" s="13"/>
      <c r="I52" s="1"/>
      <c r="J52" s="1"/>
      <c r="K52" s="1"/>
      <c r="L52" s="1"/>
    </row>
    <row r="53" spans="1:12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9" ref="E53:L53">E54+E55+E56+E57</f>
        <v>3008.2</v>
      </c>
      <c r="F53" s="6">
        <f t="shared" si="9"/>
        <v>1741.2</v>
      </c>
      <c r="G53" s="6">
        <f t="shared" si="9"/>
        <v>1925.1999999999998</v>
      </c>
      <c r="H53" s="12">
        <f t="shared" si="9"/>
        <v>1741.2</v>
      </c>
      <c r="I53" s="6">
        <f t="shared" si="9"/>
        <v>3124</v>
      </c>
      <c r="J53" s="6">
        <f t="shared" si="9"/>
        <v>3124</v>
      </c>
      <c r="K53" s="6">
        <f t="shared" si="9"/>
        <v>3124</v>
      </c>
      <c r="L53" s="6">
        <f t="shared" si="9"/>
        <v>17787.800000000003</v>
      </c>
    </row>
    <row r="54" spans="1:12" ht="25.5">
      <c r="A54" s="62"/>
      <c r="B54" s="50"/>
      <c r="C54" s="50"/>
      <c r="D54" s="2" t="s">
        <v>9</v>
      </c>
      <c r="E54" s="1"/>
      <c r="F54" s="1"/>
      <c r="G54" s="1"/>
      <c r="H54" s="13"/>
      <c r="I54" s="1"/>
      <c r="J54" s="1"/>
      <c r="K54" s="1"/>
      <c r="L54" s="1">
        <f>SUM(E54:K54)</f>
        <v>0</v>
      </c>
    </row>
    <row r="55" spans="1:12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/>
      <c r="I55" s="1"/>
      <c r="J55" s="1"/>
      <c r="K55" s="1"/>
      <c r="L55" s="1">
        <f>SUM(E55:K55)</f>
        <v>490.1</v>
      </c>
    </row>
    <row r="56" spans="1:12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1741.2</v>
      </c>
      <c r="I56" s="1">
        <v>2041</v>
      </c>
      <c r="J56" s="1">
        <v>2041</v>
      </c>
      <c r="K56" s="1">
        <v>2041</v>
      </c>
      <c r="L56" s="1">
        <f>SUM(E56:K56)</f>
        <v>12965.7</v>
      </c>
    </row>
    <row r="57" spans="1:12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">
        <v>1083</v>
      </c>
      <c r="J57" s="1">
        <v>1083</v>
      </c>
      <c r="K57" s="1">
        <v>1083</v>
      </c>
      <c r="L57" s="1">
        <f>SUM(E57:K57)</f>
        <v>4332</v>
      </c>
    </row>
    <row r="58" spans="1:12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0" ref="E58:L58">E59+E60+E61+E62</f>
        <v>7604.8</v>
      </c>
      <c r="F58" s="6">
        <f t="shared" si="10"/>
        <v>11411.099999999999</v>
      </c>
      <c r="G58" s="6">
        <f t="shared" si="10"/>
        <v>11351.2</v>
      </c>
      <c r="H58" s="12">
        <f t="shared" si="10"/>
        <v>9337.2</v>
      </c>
      <c r="I58" s="6">
        <f t="shared" si="10"/>
        <v>7214</v>
      </c>
      <c r="J58" s="6">
        <f t="shared" si="10"/>
        <v>7214</v>
      </c>
      <c r="K58" s="6">
        <f t="shared" si="10"/>
        <v>7214</v>
      </c>
      <c r="L58" s="6">
        <f t="shared" si="10"/>
        <v>61346.3</v>
      </c>
    </row>
    <row r="59" spans="1:12" ht="25.5">
      <c r="A59" s="56"/>
      <c r="B59" s="52"/>
      <c r="C59" s="52"/>
      <c r="D59" s="2" t="s">
        <v>9</v>
      </c>
      <c r="E59" s="1">
        <f aca="true" t="shared" si="11" ref="E59:K59">E64+E69+E75+E80+E85</f>
        <v>0</v>
      </c>
      <c r="F59" s="1">
        <f t="shared" si="11"/>
        <v>0</v>
      </c>
      <c r="G59" s="1">
        <f t="shared" si="11"/>
        <v>0</v>
      </c>
      <c r="H59" s="13">
        <f t="shared" si="11"/>
        <v>0</v>
      </c>
      <c r="I59" s="1">
        <f t="shared" si="11"/>
        <v>0</v>
      </c>
      <c r="J59" s="1">
        <f t="shared" si="11"/>
        <v>0</v>
      </c>
      <c r="K59" s="1">
        <f t="shared" si="11"/>
        <v>0</v>
      </c>
      <c r="L59" s="1">
        <f>SUM(E59:K59)</f>
        <v>0</v>
      </c>
    </row>
    <row r="60" spans="1:12" ht="25.5">
      <c r="A60" s="56"/>
      <c r="B60" s="52"/>
      <c r="C60" s="52"/>
      <c r="D60" s="2" t="s">
        <v>10</v>
      </c>
      <c r="E60" s="1">
        <f aca="true" t="shared" si="12" ref="E60:K61">E65+E70+E76</f>
        <v>7604.8</v>
      </c>
      <c r="F60" s="1">
        <f t="shared" si="12"/>
        <v>11411.099999999999</v>
      </c>
      <c r="G60" s="1">
        <f t="shared" si="12"/>
        <v>11351.2</v>
      </c>
      <c r="H60" s="13">
        <f t="shared" si="12"/>
        <v>9337.2</v>
      </c>
      <c r="I60" s="1">
        <f t="shared" si="12"/>
        <v>7214</v>
      </c>
      <c r="J60" s="1">
        <f t="shared" si="12"/>
        <v>7214</v>
      </c>
      <c r="K60" s="1">
        <f t="shared" si="12"/>
        <v>7214</v>
      </c>
      <c r="L60" s="1">
        <f>SUM(E60:K60)</f>
        <v>61346.3</v>
      </c>
    </row>
    <row r="61" spans="1:12" ht="25.5">
      <c r="A61" s="56"/>
      <c r="B61" s="52"/>
      <c r="C61" s="52"/>
      <c r="D61" s="2" t="s">
        <v>11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3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>SUM(E61:K61)</f>
        <v>0</v>
      </c>
    </row>
    <row r="62" spans="1:12" ht="38.25">
      <c r="A62" s="57"/>
      <c r="B62" s="53"/>
      <c r="C62" s="53"/>
      <c r="D62" s="3" t="s">
        <v>12</v>
      </c>
      <c r="E62" s="1">
        <f aca="true" t="shared" si="13" ref="E62:K62">E67+E72+E78+E83+E88</f>
        <v>0</v>
      </c>
      <c r="F62" s="1">
        <f t="shared" si="13"/>
        <v>0</v>
      </c>
      <c r="G62" s="1">
        <f t="shared" si="13"/>
        <v>0</v>
      </c>
      <c r="H62" s="13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>SUM(E62:K62)</f>
        <v>0</v>
      </c>
    </row>
    <row r="63" spans="1:12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4" ref="E63:L63">E64+E65+E66+E67</f>
        <v>3067</v>
      </c>
      <c r="F63" s="6">
        <f t="shared" si="14"/>
        <v>3551.3</v>
      </c>
      <c r="G63" s="6">
        <f t="shared" si="14"/>
        <v>3250</v>
      </c>
      <c r="H63" s="12">
        <f t="shared" si="14"/>
        <v>3906</v>
      </c>
      <c r="I63" s="6">
        <f t="shared" si="14"/>
        <v>3191</v>
      </c>
      <c r="J63" s="6">
        <f t="shared" si="14"/>
        <v>3191</v>
      </c>
      <c r="K63" s="6">
        <f t="shared" si="14"/>
        <v>3191</v>
      </c>
      <c r="L63" s="6">
        <f t="shared" si="14"/>
        <v>23347.3</v>
      </c>
    </row>
    <row r="64" spans="1:12" ht="25.5">
      <c r="A64" s="62"/>
      <c r="B64" s="50"/>
      <c r="C64" s="50"/>
      <c r="D64" s="2" t="s">
        <v>9</v>
      </c>
      <c r="E64" s="1"/>
      <c r="F64" s="1"/>
      <c r="G64" s="1"/>
      <c r="H64" s="13"/>
      <c r="I64" s="1"/>
      <c r="J64" s="1"/>
      <c r="K64" s="1"/>
      <c r="L64" s="1">
        <f>SUM(E64:K64)</f>
        <v>0</v>
      </c>
    </row>
    <row r="65" spans="1:12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4">
        <v>3906</v>
      </c>
      <c r="I65" s="1">
        <v>3191</v>
      </c>
      <c r="J65" s="1">
        <v>3191</v>
      </c>
      <c r="K65" s="1">
        <v>3191</v>
      </c>
      <c r="L65" s="1">
        <f>SUM(E65:K65)</f>
        <v>23347.3</v>
      </c>
    </row>
    <row r="66" spans="1:12" ht="25.5">
      <c r="A66" s="62"/>
      <c r="B66" s="50"/>
      <c r="C66" s="50"/>
      <c r="D66" s="2" t="s">
        <v>11</v>
      </c>
      <c r="E66" s="1"/>
      <c r="F66" s="1"/>
      <c r="G66" s="1"/>
      <c r="H66" s="13"/>
      <c r="I66" s="1"/>
      <c r="J66" s="1"/>
      <c r="K66" s="1"/>
      <c r="L66" s="1">
        <f>SUM(E66:K66)</f>
        <v>0</v>
      </c>
    </row>
    <row r="67" spans="1:12" ht="38.25">
      <c r="A67" s="63"/>
      <c r="B67" s="51"/>
      <c r="C67" s="51"/>
      <c r="D67" s="3" t="s">
        <v>12</v>
      </c>
      <c r="E67" s="1"/>
      <c r="F67" s="1"/>
      <c r="G67" s="1"/>
      <c r="H67" s="13"/>
      <c r="I67" s="1"/>
      <c r="J67" s="1"/>
      <c r="K67" s="1"/>
      <c r="L67" s="1">
        <f>SUM(E67:K67)</f>
        <v>0</v>
      </c>
    </row>
    <row r="68" spans="1:12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5" ref="E68:L68">E69+E70+E71+E72</f>
        <v>1163</v>
      </c>
      <c r="F68" s="6">
        <f t="shared" si="15"/>
        <v>1379.6</v>
      </c>
      <c r="G68" s="6">
        <f t="shared" si="15"/>
        <v>1556</v>
      </c>
      <c r="H68" s="12">
        <f t="shared" si="15"/>
        <v>1886</v>
      </c>
      <c r="I68" s="6">
        <f t="shared" si="15"/>
        <v>1282</v>
      </c>
      <c r="J68" s="6">
        <f t="shared" si="15"/>
        <v>1282</v>
      </c>
      <c r="K68" s="6">
        <f t="shared" si="15"/>
        <v>1282</v>
      </c>
      <c r="L68" s="6">
        <f t="shared" si="15"/>
        <v>9830.6</v>
      </c>
    </row>
    <row r="69" spans="1:12" ht="25.5">
      <c r="A69" s="62"/>
      <c r="B69" s="50"/>
      <c r="C69" s="50"/>
      <c r="D69" s="2" t="s">
        <v>9</v>
      </c>
      <c r="E69" s="1"/>
      <c r="F69" s="1"/>
      <c r="G69" s="1"/>
      <c r="H69" s="13"/>
      <c r="I69" s="1"/>
      <c r="J69" s="1"/>
      <c r="K69" s="1"/>
      <c r="L69" s="1">
        <f>SUM(E69:K69)</f>
        <v>0</v>
      </c>
    </row>
    <row r="70" spans="1:12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1886</v>
      </c>
      <c r="I70" s="1">
        <v>1282</v>
      </c>
      <c r="J70" s="1">
        <v>1282</v>
      </c>
      <c r="K70" s="1">
        <v>1282</v>
      </c>
      <c r="L70" s="1">
        <f>SUM(E70:K70)</f>
        <v>9830.6</v>
      </c>
    </row>
    <row r="71" spans="1:12" ht="25.5">
      <c r="A71" s="62"/>
      <c r="B71" s="50"/>
      <c r="C71" s="50"/>
      <c r="D71" s="2" t="s">
        <v>11</v>
      </c>
      <c r="E71" s="1"/>
      <c r="F71" s="1"/>
      <c r="G71" s="1"/>
      <c r="H71" s="13"/>
      <c r="I71" s="1"/>
      <c r="J71" s="1"/>
      <c r="K71" s="1"/>
      <c r="L71" s="1">
        <f>SUM(E71:K71)</f>
        <v>0</v>
      </c>
    </row>
    <row r="72" spans="1:12" ht="38.25">
      <c r="A72" s="63"/>
      <c r="B72" s="51"/>
      <c r="C72" s="51"/>
      <c r="D72" s="3" t="s">
        <v>12</v>
      </c>
      <c r="E72" s="1"/>
      <c r="F72" s="1"/>
      <c r="G72" s="1"/>
      <c r="H72" s="13"/>
      <c r="I72" s="1"/>
      <c r="J72" s="1"/>
      <c r="K72" s="1"/>
      <c r="L72" s="1">
        <f>SUM(E72:K72)</f>
        <v>0</v>
      </c>
    </row>
    <row r="73" spans="1:12" ht="12.75">
      <c r="A73" s="5"/>
      <c r="B73" s="4"/>
      <c r="C73" s="4"/>
      <c r="D73" s="3"/>
      <c r="E73" s="1"/>
      <c r="F73" s="1"/>
      <c r="G73" s="1"/>
      <c r="H73" s="13"/>
      <c r="I73" s="1"/>
      <c r="J73" s="1"/>
      <c r="K73" s="1"/>
      <c r="L73" s="1"/>
    </row>
    <row r="74" spans="1:12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6" ref="E74:L74">E75+E76+E77+E78</f>
        <v>3374.8</v>
      </c>
      <c r="F74" s="6">
        <f t="shared" si="16"/>
        <v>6480.2</v>
      </c>
      <c r="G74" s="6">
        <f t="shared" si="16"/>
        <v>6545.2</v>
      </c>
      <c r="H74" s="12">
        <f t="shared" si="16"/>
        <v>3545.2</v>
      </c>
      <c r="I74" s="6">
        <f t="shared" si="16"/>
        <v>2741</v>
      </c>
      <c r="J74" s="6">
        <f t="shared" si="16"/>
        <v>2741</v>
      </c>
      <c r="K74" s="6">
        <f t="shared" si="16"/>
        <v>2741</v>
      </c>
      <c r="L74" s="6">
        <f t="shared" si="16"/>
        <v>28168.4</v>
      </c>
    </row>
    <row r="75" spans="1:12" ht="25.5">
      <c r="A75" s="62"/>
      <c r="B75" s="50"/>
      <c r="C75" s="50"/>
      <c r="D75" s="2" t="s">
        <v>9</v>
      </c>
      <c r="E75" s="1"/>
      <c r="F75" s="1"/>
      <c r="G75" s="1"/>
      <c r="H75" s="13"/>
      <c r="I75" s="1"/>
      <c r="J75" s="1"/>
      <c r="K75" s="1"/>
      <c r="L75" s="1">
        <f>SUM(E75:K75)</f>
        <v>0</v>
      </c>
    </row>
    <row r="76" spans="1:12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3545.2</v>
      </c>
      <c r="I76" s="1">
        <v>2741</v>
      </c>
      <c r="J76" s="1">
        <v>2741</v>
      </c>
      <c r="K76" s="1">
        <v>2741</v>
      </c>
      <c r="L76" s="1">
        <f>SUM(E76:K76)</f>
        <v>28168.4</v>
      </c>
    </row>
    <row r="77" spans="1:12" ht="25.5">
      <c r="A77" s="62"/>
      <c r="B77" s="50"/>
      <c r="C77" s="50"/>
      <c r="D77" s="2" t="s">
        <v>11</v>
      </c>
      <c r="E77" s="1"/>
      <c r="F77" s="1"/>
      <c r="G77" s="1"/>
      <c r="H77" s="13"/>
      <c r="I77" s="1"/>
      <c r="J77" s="1"/>
      <c r="K77" s="1"/>
      <c r="L77" s="1">
        <f>SUM(E77:K77)</f>
        <v>0</v>
      </c>
    </row>
    <row r="78" spans="1:12" ht="38.25">
      <c r="A78" s="63"/>
      <c r="B78" s="51"/>
      <c r="C78" s="51"/>
      <c r="D78" s="3" t="s">
        <v>12</v>
      </c>
      <c r="E78" s="1"/>
      <c r="F78" s="1"/>
      <c r="G78" s="1"/>
      <c r="H78" s="13"/>
      <c r="I78" s="1"/>
      <c r="J78" s="1"/>
      <c r="K78" s="1"/>
      <c r="L78" s="1">
        <f>SUM(E78:K78)</f>
        <v>0</v>
      </c>
    </row>
    <row r="79" spans="1:12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17" ref="E79:L79">E80+E81+E82+E83</f>
        <v>1281.9</v>
      </c>
      <c r="F79" s="6">
        <f t="shared" si="17"/>
        <v>1191.4</v>
      </c>
      <c r="G79" s="6">
        <f t="shared" si="17"/>
        <v>1274.4</v>
      </c>
      <c r="H79" s="12">
        <f t="shared" si="17"/>
        <v>1776.6</v>
      </c>
      <c r="I79" s="6">
        <f t="shared" si="17"/>
        <v>1268</v>
      </c>
      <c r="J79" s="6">
        <f t="shared" si="17"/>
        <v>1268</v>
      </c>
      <c r="K79" s="6">
        <f t="shared" si="17"/>
        <v>1268</v>
      </c>
      <c r="L79" s="6">
        <f t="shared" si="17"/>
        <v>9328.3</v>
      </c>
    </row>
    <row r="80" spans="1:12" ht="25.5">
      <c r="A80" s="56"/>
      <c r="B80" s="52"/>
      <c r="C80" s="52"/>
      <c r="D80" s="2" t="s">
        <v>9</v>
      </c>
      <c r="E80" s="1"/>
      <c r="F80" s="1"/>
      <c r="G80" s="1"/>
      <c r="H80" s="13"/>
      <c r="I80" s="1"/>
      <c r="J80" s="1"/>
      <c r="K80" s="1"/>
      <c r="L80" s="1"/>
    </row>
    <row r="81" spans="1:12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"/>
      <c r="J81" s="1"/>
      <c r="K81" s="1"/>
      <c r="L81" s="1">
        <f>SUM(E81:K81)</f>
        <v>1709</v>
      </c>
    </row>
    <row r="82" spans="1:12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4">
        <v>1313.6</v>
      </c>
      <c r="I82" s="1">
        <v>1268</v>
      </c>
      <c r="J82" s="1">
        <v>1268</v>
      </c>
      <c r="K82" s="1">
        <v>1268</v>
      </c>
      <c r="L82" s="1">
        <f>SUM(E82:K82)</f>
        <v>7619.299999999999</v>
      </c>
    </row>
    <row r="83" spans="1:12" ht="38.25">
      <c r="A83" s="57"/>
      <c r="B83" s="53"/>
      <c r="C83" s="53"/>
      <c r="D83" s="3" t="s">
        <v>12</v>
      </c>
      <c r="E83" s="1"/>
      <c r="F83" s="1"/>
      <c r="G83" s="1"/>
      <c r="H83" s="13"/>
      <c r="I83" s="1"/>
      <c r="J83" s="1"/>
      <c r="K83" s="1"/>
      <c r="L83" s="1"/>
    </row>
    <row r="84" spans="1:12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18" ref="E84:L84">E85+E86+E87+E88</f>
        <v>642</v>
      </c>
      <c r="F84" s="6">
        <f t="shared" si="18"/>
        <v>550.1</v>
      </c>
      <c r="G84" s="6">
        <f t="shared" si="18"/>
        <v>685</v>
      </c>
      <c r="H84" s="12">
        <f t="shared" si="18"/>
        <v>713.5</v>
      </c>
      <c r="I84" s="6">
        <f t="shared" si="18"/>
        <v>676</v>
      </c>
      <c r="J84" s="6">
        <f t="shared" si="18"/>
        <v>676</v>
      </c>
      <c r="K84" s="6">
        <f t="shared" si="18"/>
        <v>676</v>
      </c>
      <c r="L84" s="6">
        <f t="shared" si="18"/>
        <v>4618.6</v>
      </c>
    </row>
    <row r="85" spans="1:12" ht="25.5">
      <c r="A85" s="56"/>
      <c r="B85" s="52"/>
      <c r="C85" s="52"/>
      <c r="D85" s="2" t="s">
        <v>9</v>
      </c>
      <c r="E85" s="1"/>
      <c r="F85" s="1"/>
      <c r="G85" s="1"/>
      <c r="H85" s="13"/>
      <c r="I85" s="1"/>
      <c r="J85" s="1"/>
      <c r="K85" s="1"/>
      <c r="L85" s="1"/>
    </row>
    <row r="86" spans="1:12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"/>
      <c r="J86" s="1"/>
      <c r="K86" s="1"/>
      <c r="L86" s="1">
        <f>SUM(E86:K86)</f>
        <v>25.5</v>
      </c>
    </row>
    <row r="87" spans="1:12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713.5</v>
      </c>
      <c r="I87" s="1">
        <v>676</v>
      </c>
      <c r="J87" s="1">
        <v>676</v>
      </c>
      <c r="K87" s="1">
        <v>676</v>
      </c>
      <c r="L87" s="1">
        <f>SUM(E87:K87)</f>
        <v>4593.1</v>
      </c>
    </row>
    <row r="88" spans="1:12" ht="38.25">
      <c r="A88" s="57"/>
      <c r="B88" s="53"/>
      <c r="C88" s="53"/>
      <c r="D88" s="3" t="s">
        <v>12</v>
      </c>
      <c r="E88" s="1"/>
      <c r="F88" s="1"/>
      <c r="G88" s="1"/>
      <c r="H88" s="13"/>
      <c r="I88" s="1"/>
      <c r="J88" s="1"/>
      <c r="K88" s="1"/>
      <c r="L88" s="1"/>
    </row>
    <row r="89" spans="1:12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19" ref="E89:L89">E90+E91+E92+E93</f>
        <v>394.3</v>
      </c>
      <c r="F89" s="6">
        <f t="shared" si="19"/>
        <v>421.7</v>
      </c>
      <c r="G89" s="6">
        <f t="shared" si="19"/>
        <v>440.2</v>
      </c>
      <c r="H89" s="12">
        <f t="shared" si="19"/>
        <v>485</v>
      </c>
      <c r="I89" s="6">
        <f t="shared" si="19"/>
        <v>469</v>
      </c>
      <c r="J89" s="6">
        <f t="shared" si="19"/>
        <v>469</v>
      </c>
      <c r="K89" s="6">
        <f t="shared" si="19"/>
        <v>469</v>
      </c>
      <c r="L89" s="6">
        <f t="shared" si="19"/>
        <v>3148.2</v>
      </c>
    </row>
    <row r="90" spans="1:12" ht="25.5">
      <c r="A90" s="56"/>
      <c r="B90" s="52"/>
      <c r="C90" s="52"/>
      <c r="D90" s="2" t="s">
        <v>9</v>
      </c>
      <c r="E90" s="1"/>
      <c r="F90" s="1"/>
      <c r="G90" s="1"/>
      <c r="H90" s="13"/>
      <c r="I90" s="1"/>
      <c r="J90" s="1"/>
      <c r="K90" s="1"/>
      <c r="L90" s="1"/>
    </row>
    <row r="91" spans="1:12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485</v>
      </c>
      <c r="I91" s="1">
        <v>469</v>
      </c>
      <c r="J91" s="1">
        <v>469</v>
      </c>
      <c r="K91" s="1">
        <v>469</v>
      </c>
      <c r="L91" s="1">
        <f>SUM(E91:K91)</f>
        <v>3148.2</v>
      </c>
    </row>
    <row r="92" spans="1:12" ht="25.5">
      <c r="A92" s="56"/>
      <c r="B92" s="52"/>
      <c r="C92" s="52"/>
      <c r="D92" s="2" t="s">
        <v>11</v>
      </c>
      <c r="E92" s="1"/>
      <c r="F92" s="1"/>
      <c r="G92" s="1"/>
      <c r="H92" s="13"/>
      <c r="I92" s="1"/>
      <c r="J92" s="1"/>
      <c r="K92" s="1"/>
      <c r="L92" s="1">
        <f>SUM(E92:K92)</f>
        <v>0</v>
      </c>
    </row>
    <row r="93" spans="1:12" ht="38.25">
      <c r="A93" s="57"/>
      <c r="B93" s="53"/>
      <c r="C93" s="53"/>
      <c r="D93" s="3" t="s">
        <v>12</v>
      </c>
      <c r="E93" s="1"/>
      <c r="F93" s="1"/>
      <c r="G93" s="1"/>
      <c r="H93" s="13"/>
      <c r="I93" s="1"/>
      <c r="J93" s="1"/>
      <c r="K93" s="1"/>
      <c r="L93" s="1"/>
    </row>
    <row r="94" spans="1:12" ht="12.75">
      <c r="A94" s="7"/>
      <c r="B94" s="8"/>
      <c r="C94" s="8"/>
      <c r="D94" s="3"/>
      <c r="E94" s="1"/>
      <c r="F94" s="1"/>
      <c r="G94" s="1"/>
      <c r="H94" s="13"/>
      <c r="I94" s="1"/>
      <c r="J94" s="1"/>
      <c r="K94" s="1"/>
      <c r="L94" s="1"/>
    </row>
    <row r="95" spans="1:12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0" ref="E95:L95">E96+E97+E98+E99</f>
        <v>1206.4</v>
      </c>
      <c r="F95" s="6">
        <f t="shared" si="20"/>
        <v>716.7</v>
      </c>
      <c r="G95" s="6">
        <f t="shared" si="20"/>
        <v>784.5300000000001</v>
      </c>
      <c r="H95" s="12">
        <f t="shared" si="20"/>
        <v>700.5</v>
      </c>
      <c r="I95" s="6">
        <f t="shared" si="20"/>
        <v>1549</v>
      </c>
      <c r="J95" s="6">
        <f t="shared" si="20"/>
        <v>1549</v>
      </c>
      <c r="K95" s="6">
        <f t="shared" si="20"/>
        <v>1549</v>
      </c>
      <c r="L95" s="6">
        <f t="shared" si="20"/>
        <v>8055.129999999999</v>
      </c>
    </row>
    <row r="96" spans="1:12" ht="25.5">
      <c r="A96" s="56"/>
      <c r="B96" s="52"/>
      <c r="C96" s="52"/>
      <c r="D96" s="2" t="s">
        <v>9</v>
      </c>
      <c r="E96" s="1"/>
      <c r="F96" s="1"/>
      <c r="G96" s="1"/>
      <c r="H96" s="13"/>
      <c r="I96" s="1"/>
      <c r="J96" s="1"/>
      <c r="K96" s="1"/>
      <c r="L96" s="1"/>
    </row>
    <row r="97" spans="1:12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534.6</v>
      </c>
      <c r="I97" s="1">
        <v>1371</v>
      </c>
      <c r="J97" s="1">
        <v>1371</v>
      </c>
      <c r="K97" s="1">
        <v>1371</v>
      </c>
      <c r="L97" s="1">
        <f>SUM(E97:K97)</f>
        <v>6692.24</v>
      </c>
    </row>
    <row r="98" spans="1:12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165.9</v>
      </c>
      <c r="I98" s="1">
        <v>178</v>
      </c>
      <c r="J98" s="1">
        <v>178</v>
      </c>
      <c r="K98" s="1">
        <v>178</v>
      </c>
      <c r="L98" s="1">
        <f>SUM(E98:K98)</f>
        <v>1362.8899999999999</v>
      </c>
    </row>
    <row r="99" spans="1:12" ht="38.25">
      <c r="A99" s="57"/>
      <c r="B99" s="53"/>
      <c r="C99" s="53"/>
      <c r="D99" s="3" t="s">
        <v>12</v>
      </c>
      <c r="E99" s="1"/>
      <c r="F99" s="1"/>
      <c r="G99" s="1"/>
      <c r="H99" s="13"/>
      <c r="I99" s="1"/>
      <c r="J99" s="1"/>
      <c r="K99" s="1"/>
      <c r="L99" s="1"/>
    </row>
    <row r="100" spans="1:12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1" ref="E100:L100">E101+E102+E103+E104</f>
        <v>60</v>
      </c>
      <c r="F100" s="6">
        <f t="shared" si="21"/>
        <v>20</v>
      </c>
      <c r="G100" s="6">
        <f t="shared" si="21"/>
        <v>43.3</v>
      </c>
      <c r="H100" s="12">
        <f t="shared" si="21"/>
        <v>20</v>
      </c>
      <c r="I100" s="6">
        <f t="shared" si="21"/>
        <v>60</v>
      </c>
      <c r="J100" s="6">
        <f t="shared" si="21"/>
        <v>60</v>
      </c>
      <c r="K100" s="6">
        <f t="shared" si="21"/>
        <v>60</v>
      </c>
      <c r="L100" s="6">
        <f t="shared" si="21"/>
        <v>323.3</v>
      </c>
    </row>
    <row r="101" spans="1:12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"/>
      <c r="J101" s="1"/>
      <c r="K101" s="1"/>
      <c r="L101" s="1"/>
    </row>
    <row r="102" spans="1:12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"/>
      <c r="J102" s="1"/>
      <c r="K102" s="1"/>
      <c r="L102" s="1">
        <f>SUM(E102:K102)</f>
        <v>0</v>
      </c>
    </row>
    <row r="103" spans="1:12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20</v>
      </c>
      <c r="I103" s="1">
        <v>60</v>
      </c>
      <c r="J103" s="1">
        <v>60</v>
      </c>
      <c r="K103" s="1">
        <v>60</v>
      </c>
      <c r="L103" s="1">
        <f>SUM(E103:K103)</f>
        <v>323.3</v>
      </c>
    </row>
    <row r="104" spans="1:12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"/>
      <c r="J104" s="1"/>
      <c r="K104" s="1"/>
      <c r="L104" s="1"/>
    </row>
    <row r="105" spans="1:12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2" ref="E105:L105">E106+E107+E108+E109</f>
        <v>27</v>
      </c>
      <c r="F105" s="6">
        <f t="shared" si="22"/>
        <v>19.9</v>
      </c>
      <c r="G105" s="6">
        <f t="shared" si="22"/>
        <v>19.5</v>
      </c>
      <c r="H105" s="12">
        <f t="shared" si="22"/>
        <v>19.9</v>
      </c>
      <c r="I105" s="6">
        <f t="shared" si="22"/>
        <v>27</v>
      </c>
      <c r="J105" s="6">
        <f t="shared" si="22"/>
        <v>27</v>
      </c>
      <c r="K105" s="6">
        <f t="shared" si="22"/>
        <v>27</v>
      </c>
      <c r="L105" s="6">
        <f t="shared" si="22"/>
        <v>167.3</v>
      </c>
    </row>
    <row r="106" spans="1:12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"/>
      <c r="J106" s="1"/>
      <c r="K106" s="1"/>
      <c r="L106" s="1"/>
    </row>
    <row r="107" spans="1:12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"/>
      <c r="J107" s="1"/>
      <c r="K107" s="1"/>
      <c r="L107" s="1">
        <f>SUM(E107:K107)</f>
        <v>0</v>
      </c>
    </row>
    <row r="108" spans="1:12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">
        <v>27</v>
      </c>
      <c r="J108" s="1">
        <v>27</v>
      </c>
      <c r="K108" s="1">
        <v>27</v>
      </c>
      <c r="L108" s="1">
        <f>SUM(E108:K108)</f>
        <v>167.3</v>
      </c>
    </row>
    <row r="109" spans="1:12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"/>
      <c r="J109" s="1"/>
      <c r="K109" s="1"/>
      <c r="L109" s="1"/>
    </row>
    <row r="110" spans="1:12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3" ref="E110:L110">E111+E112+E113+E114</f>
        <v>0</v>
      </c>
      <c r="F110" s="6">
        <f t="shared" si="23"/>
        <v>0</v>
      </c>
      <c r="G110" s="6">
        <f t="shared" si="23"/>
        <v>0</v>
      </c>
      <c r="H110" s="12">
        <f t="shared" si="23"/>
        <v>0</v>
      </c>
      <c r="I110" s="6">
        <f t="shared" si="23"/>
        <v>300</v>
      </c>
      <c r="J110" s="6">
        <f t="shared" si="23"/>
        <v>300</v>
      </c>
      <c r="K110" s="6">
        <f t="shared" si="23"/>
        <v>300</v>
      </c>
      <c r="L110" s="6">
        <f t="shared" si="23"/>
        <v>900</v>
      </c>
    </row>
    <row r="111" spans="1:12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"/>
      <c r="J111" s="1"/>
      <c r="K111" s="1"/>
      <c r="L111" s="1"/>
    </row>
    <row r="112" spans="1:12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"/>
      <c r="J112" s="1"/>
      <c r="K112" s="1"/>
      <c r="L112" s="1">
        <f>SUM(E112:K112)</f>
        <v>0</v>
      </c>
    </row>
    <row r="113" spans="1:12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">
        <v>300</v>
      </c>
      <c r="J113" s="1">
        <v>300</v>
      </c>
      <c r="K113" s="1">
        <v>300</v>
      </c>
      <c r="L113" s="1">
        <f>SUM(E113:K113)</f>
        <v>900</v>
      </c>
    </row>
    <row r="114" spans="1:12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"/>
      <c r="J114" s="1"/>
      <c r="K114" s="1"/>
      <c r="L114" s="1"/>
    </row>
    <row r="115" spans="1:12" ht="12.75">
      <c r="A115" s="7"/>
      <c r="B115" s="8"/>
      <c r="C115" s="8"/>
      <c r="D115" s="3"/>
      <c r="E115" s="1"/>
      <c r="F115" s="1"/>
      <c r="G115" s="1"/>
      <c r="H115" s="13"/>
      <c r="I115" s="1"/>
      <c r="J115" s="1"/>
      <c r="K115" s="1"/>
      <c r="L115" s="1"/>
    </row>
    <row r="116" spans="1:12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4" ref="E116:L116">E117+E118+E119+E120</f>
        <v>0</v>
      </c>
      <c r="F116" s="6">
        <f t="shared" si="24"/>
        <v>0</v>
      </c>
      <c r="G116" s="6">
        <f t="shared" si="24"/>
        <v>0</v>
      </c>
      <c r="H116" s="12">
        <f t="shared" si="24"/>
        <v>0</v>
      </c>
      <c r="I116" s="6">
        <f t="shared" si="24"/>
        <v>5000</v>
      </c>
      <c r="J116" s="6">
        <f t="shared" si="24"/>
        <v>10000</v>
      </c>
      <c r="K116" s="6">
        <f t="shared" si="24"/>
        <v>5000</v>
      </c>
      <c r="L116" s="6">
        <f t="shared" si="24"/>
        <v>20000</v>
      </c>
    </row>
    <row r="117" spans="1:12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"/>
      <c r="J117" s="1"/>
      <c r="K117" s="1"/>
      <c r="L117" s="1"/>
    </row>
    <row r="118" spans="1:12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">
        <v>4000</v>
      </c>
      <c r="J118" s="1">
        <v>8000</v>
      </c>
      <c r="K118" s="1">
        <v>4000</v>
      </c>
      <c r="L118" s="1">
        <f>SUM(E118:K118)</f>
        <v>16000</v>
      </c>
    </row>
    <row r="119" spans="1:12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">
        <v>1000</v>
      </c>
      <c r="J119" s="1">
        <v>2000</v>
      </c>
      <c r="K119" s="1">
        <v>1000</v>
      </c>
      <c r="L119" s="1">
        <f>SUM(E119:K119)</f>
        <v>4000</v>
      </c>
    </row>
    <row r="120" spans="1:12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"/>
      <c r="J120" s="1"/>
      <c r="K120" s="1"/>
      <c r="L120" s="1"/>
    </row>
    <row r="121" spans="1:12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25" ref="E121:L121">E122+E123+E124+E125</f>
        <v>6404.5</v>
      </c>
      <c r="F121" s="6">
        <f t="shared" si="25"/>
        <v>6285.5</v>
      </c>
      <c r="G121" s="6">
        <f t="shared" si="25"/>
        <v>6572</v>
      </c>
      <c r="H121" s="12">
        <f t="shared" si="25"/>
        <v>7228</v>
      </c>
      <c r="I121" s="6">
        <f t="shared" si="25"/>
        <v>8530</v>
      </c>
      <c r="J121" s="6">
        <f t="shared" si="25"/>
        <v>8530</v>
      </c>
      <c r="K121" s="6">
        <f t="shared" si="25"/>
        <v>8530</v>
      </c>
      <c r="L121" s="6">
        <f t="shared" si="25"/>
        <v>52080</v>
      </c>
    </row>
    <row r="122" spans="1:12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"/>
      <c r="J122" s="1"/>
      <c r="K122" s="1"/>
      <c r="L122" s="1"/>
    </row>
    <row r="123" spans="1:12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7228</v>
      </c>
      <c r="I123" s="1">
        <v>8530</v>
      </c>
      <c r="J123" s="1">
        <v>8530</v>
      </c>
      <c r="K123" s="1">
        <v>8530</v>
      </c>
      <c r="L123" s="1">
        <f>SUM(E123:K123)</f>
        <v>52080</v>
      </c>
    </row>
    <row r="124" spans="1:12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"/>
      <c r="J124" s="1"/>
      <c r="K124" s="1"/>
      <c r="L124" s="1">
        <f>SUM(E124:K124)</f>
        <v>0</v>
      </c>
    </row>
    <row r="125" spans="1:12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"/>
      <c r="J125" s="1"/>
      <c r="K125" s="1"/>
      <c r="L125" s="1"/>
    </row>
    <row r="126" spans="1:12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26" ref="E126:L126">E127+E128+E129+E130</f>
        <v>0</v>
      </c>
      <c r="F126" s="6">
        <f t="shared" si="26"/>
        <v>467.2</v>
      </c>
      <c r="G126" s="6">
        <f t="shared" si="26"/>
        <v>0</v>
      </c>
      <c r="H126" s="12">
        <f t="shared" si="26"/>
        <v>0</v>
      </c>
      <c r="I126" s="6">
        <f t="shared" si="26"/>
        <v>0</v>
      </c>
      <c r="J126" s="6">
        <f t="shared" si="26"/>
        <v>0</v>
      </c>
      <c r="K126" s="6">
        <f t="shared" si="26"/>
        <v>0</v>
      </c>
      <c r="L126" s="6">
        <f t="shared" si="26"/>
        <v>467.2</v>
      </c>
    </row>
    <row r="127" spans="1:12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"/>
      <c r="J127" s="1"/>
      <c r="K127" s="1"/>
      <c r="L127" s="1">
        <f>SUM(E127:K127)</f>
        <v>443.8</v>
      </c>
    </row>
    <row r="128" spans="1:12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"/>
      <c r="J128" s="1"/>
      <c r="K128" s="1"/>
      <c r="L128" s="1">
        <f>SUM(E128:K128)</f>
        <v>0</v>
      </c>
    </row>
    <row r="129" spans="1:12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"/>
      <c r="J129" s="1"/>
      <c r="K129" s="1"/>
      <c r="L129" s="1">
        <f>SUM(E129:K129)</f>
        <v>23.4</v>
      </c>
    </row>
    <row r="130" spans="1:12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"/>
      <c r="J130" s="1"/>
      <c r="K130" s="1"/>
      <c r="L130" s="1"/>
    </row>
    <row r="131" spans="1:12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27" ref="E131:L131">E132+E133+E134+E135</f>
        <v>0</v>
      </c>
      <c r="F131" s="6">
        <f t="shared" si="27"/>
        <v>0</v>
      </c>
      <c r="G131" s="6">
        <f t="shared" si="27"/>
        <v>901.1</v>
      </c>
      <c r="H131" s="12">
        <f t="shared" si="27"/>
        <v>0</v>
      </c>
      <c r="I131" s="6">
        <f t="shared" si="27"/>
        <v>0</v>
      </c>
      <c r="J131" s="6">
        <f t="shared" si="27"/>
        <v>0</v>
      </c>
      <c r="K131" s="6">
        <f t="shared" si="27"/>
        <v>0</v>
      </c>
      <c r="L131" s="6">
        <f t="shared" si="27"/>
        <v>901.1</v>
      </c>
    </row>
    <row r="132" spans="1:12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"/>
      <c r="J132" s="1"/>
      <c r="K132" s="1"/>
      <c r="L132" s="1">
        <f>SUM(E132:K132)</f>
        <v>856</v>
      </c>
    </row>
    <row r="133" spans="1:12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"/>
      <c r="J133" s="1"/>
      <c r="K133" s="1"/>
      <c r="L133" s="1">
        <f>SUM(E133:K133)</f>
        <v>0</v>
      </c>
    </row>
    <row r="134" spans="1:12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"/>
      <c r="J134" s="1"/>
      <c r="K134" s="1"/>
      <c r="L134" s="1">
        <f>SUM(E134:K134)</f>
        <v>45.1</v>
      </c>
    </row>
    <row r="135" spans="1:12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"/>
      <c r="J135" s="1"/>
      <c r="K135" s="1"/>
      <c r="L135" s="1"/>
    </row>
    <row r="136" spans="1:12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"/>
      <c r="J136" s="1"/>
      <c r="K136" s="1"/>
      <c r="L136" s="1"/>
    </row>
    <row r="137" spans="1:12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"/>
      <c r="J137" s="1"/>
      <c r="K137" s="1"/>
      <c r="L137" s="1"/>
    </row>
    <row r="138" spans="1:12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"/>
      <c r="J138" s="1"/>
      <c r="K138" s="1"/>
      <c r="L138" s="1"/>
    </row>
    <row r="139" spans="1:12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"/>
      <c r="J139" s="1"/>
      <c r="K139" s="1"/>
      <c r="L139" s="1"/>
    </row>
    <row r="140" spans="1:12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"/>
      <c r="J140" s="1"/>
      <c r="K140" s="1"/>
      <c r="L140" s="1"/>
    </row>
    <row r="143" ht="12.75">
      <c r="A143" t="s">
        <v>67</v>
      </c>
    </row>
    <row r="145" ht="12.75">
      <c r="A145" t="s">
        <v>71</v>
      </c>
    </row>
  </sheetData>
  <sheetProtection/>
  <mergeCells count="83">
    <mergeCell ref="A89:A93"/>
    <mergeCell ref="B79:B83"/>
    <mergeCell ref="C79:C83"/>
    <mergeCell ref="A84:A88"/>
    <mergeCell ref="B89:B93"/>
    <mergeCell ref="C89:C93"/>
    <mergeCell ref="A68:A72"/>
    <mergeCell ref="B68:B72"/>
    <mergeCell ref="C68:C72"/>
    <mergeCell ref="B84:B88"/>
    <mergeCell ref="C84:C88"/>
    <mergeCell ref="A63:A67"/>
    <mergeCell ref="B63:B67"/>
    <mergeCell ref="C63:C67"/>
    <mergeCell ref="A136:A140"/>
    <mergeCell ref="B136:B140"/>
    <mergeCell ref="C136:C140"/>
    <mergeCell ref="A74:A78"/>
    <mergeCell ref="B74:B78"/>
    <mergeCell ref="C74:C78"/>
    <mergeCell ref="A79:A83"/>
    <mergeCell ref="B100:B104"/>
    <mergeCell ref="C100:C104"/>
    <mergeCell ref="A131:A135"/>
    <mergeCell ref="A53:A57"/>
    <mergeCell ref="B53:B57"/>
    <mergeCell ref="C53:C57"/>
    <mergeCell ref="A58:A62"/>
    <mergeCell ref="B58:B62"/>
    <mergeCell ref="C58:C62"/>
    <mergeCell ref="A95:A99"/>
    <mergeCell ref="D16:D21"/>
    <mergeCell ref="E16:L18"/>
    <mergeCell ref="H19:H21"/>
    <mergeCell ref="I19:I21"/>
    <mergeCell ref="J19:J21"/>
    <mergeCell ref="L19:L21"/>
    <mergeCell ref="K19:K21"/>
    <mergeCell ref="C47:C51"/>
    <mergeCell ref="B16:B21"/>
    <mergeCell ref="C16:C21"/>
    <mergeCell ref="C22:C26"/>
    <mergeCell ref="B37:B41"/>
    <mergeCell ref="C37:C41"/>
    <mergeCell ref="C27:C31"/>
    <mergeCell ref="B32:B36"/>
    <mergeCell ref="C32:C36"/>
    <mergeCell ref="A16:A21"/>
    <mergeCell ref="A42:A46"/>
    <mergeCell ref="B42:B46"/>
    <mergeCell ref="C42:C46"/>
    <mergeCell ref="A37:A41"/>
    <mergeCell ref="A22:A26"/>
    <mergeCell ref="A105:A109"/>
    <mergeCell ref="B105:B109"/>
    <mergeCell ref="C105:C109"/>
    <mergeCell ref="B22:B26"/>
    <mergeCell ref="A32:A36"/>
    <mergeCell ref="B95:B99"/>
    <mergeCell ref="C95:C99"/>
    <mergeCell ref="A100:A104"/>
    <mergeCell ref="A47:A51"/>
    <mergeCell ref="B47:B51"/>
    <mergeCell ref="C10:J12"/>
    <mergeCell ref="A121:A125"/>
    <mergeCell ref="B121:B125"/>
    <mergeCell ref="C121:C125"/>
    <mergeCell ref="A116:A120"/>
    <mergeCell ref="A27:A31"/>
    <mergeCell ref="E19:E21"/>
    <mergeCell ref="F19:F21"/>
    <mergeCell ref="G19:G21"/>
    <mergeCell ref="B27:B31"/>
    <mergeCell ref="B131:B135"/>
    <mergeCell ref="C131:C135"/>
    <mergeCell ref="A126:A130"/>
    <mergeCell ref="B126:B130"/>
    <mergeCell ref="C126:C130"/>
    <mergeCell ref="B110:B114"/>
    <mergeCell ref="B116:B120"/>
    <mergeCell ref="C116:C120"/>
    <mergeCell ref="A110:A114"/>
    <mergeCell ref="C110:C114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L145"/>
  <sheetViews>
    <sheetView zoomScalePageLayoutView="0" workbookViewId="0" topLeftCell="A16">
      <pane xSplit="3" ySplit="6" topLeftCell="D62" activePane="bottomRight" state="frozen"/>
      <selection pane="topLeft" activeCell="A16" sqref="A16"/>
      <selection pane="topRight" activeCell="D16" sqref="D16"/>
      <selection pane="bottomLeft" activeCell="A22" sqref="A22"/>
      <selection pane="bottomRight" activeCell="A146" sqref="A146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9.140625" style="10" customWidth="1"/>
    <col min="12" max="12" width="11.8515625" style="0" customWidth="1"/>
  </cols>
  <sheetData>
    <row r="1" ht="12.75">
      <c r="J1" t="s">
        <v>57</v>
      </c>
    </row>
    <row r="3" ht="12.75">
      <c r="J3" t="s">
        <v>58</v>
      </c>
    </row>
    <row r="4" ht="12.75">
      <c r="J4" t="s">
        <v>59</v>
      </c>
    </row>
    <row r="5" ht="12.75">
      <c r="J5" t="s">
        <v>60</v>
      </c>
    </row>
    <row r="6" ht="12.75">
      <c r="J6" t="s">
        <v>61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9"/>
      <c r="J13" s="9"/>
    </row>
    <row r="14" spans="3:10" ht="12.75">
      <c r="C14" s="9"/>
      <c r="D14" s="9"/>
      <c r="E14" s="9"/>
      <c r="F14" s="9"/>
      <c r="G14" s="9"/>
      <c r="H14" s="11"/>
      <c r="I14" s="9"/>
      <c r="J14" s="9"/>
    </row>
    <row r="16" spans="1:12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2"/>
    </row>
    <row r="17" spans="1:12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4"/>
    </row>
    <row r="18" spans="1:12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6"/>
    </row>
    <row r="19" spans="1:12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0">
        <v>2018</v>
      </c>
      <c r="J19" s="70">
        <v>2019</v>
      </c>
      <c r="K19" s="70">
        <v>2020</v>
      </c>
      <c r="L19" s="70" t="s">
        <v>5</v>
      </c>
    </row>
    <row r="20" spans="1:12" ht="12.75">
      <c r="A20" s="47"/>
      <c r="B20" s="47"/>
      <c r="C20" s="47"/>
      <c r="D20" s="47"/>
      <c r="E20" s="47"/>
      <c r="F20" s="47"/>
      <c r="G20" s="47"/>
      <c r="H20" s="78"/>
      <c r="I20" s="47"/>
      <c r="J20" s="47"/>
      <c r="K20" s="47"/>
      <c r="L20" s="47"/>
    </row>
    <row r="21" spans="1:12" ht="12.75">
      <c r="A21" s="48"/>
      <c r="B21" s="48"/>
      <c r="C21" s="48"/>
      <c r="D21" s="48"/>
      <c r="E21" s="48"/>
      <c r="F21" s="48"/>
      <c r="G21" s="48"/>
      <c r="H21" s="79"/>
      <c r="I21" s="48"/>
      <c r="J21" s="48"/>
      <c r="K21" s="48"/>
      <c r="L21" s="48"/>
    </row>
    <row r="22" spans="1:12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K22">E23+E24+E25+E26</f>
        <v>159231.87</v>
      </c>
      <c r="F22" s="6">
        <f t="shared" si="0"/>
        <v>158883.7</v>
      </c>
      <c r="G22" s="6">
        <f t="shared" si="0"/>
        <v>165258.83000000002</v>
      </c>
      <c r="H22" s="15">
        <f t="shared" si="0"/>
        <v>166388.5</v>
      </c>
      <c r="I22" s="6">
        <f t="shared" si="0"/>
        <v>179563</v>
      </c>
      <c r="J22" s="6">
        <f t="shared" si="0"/>
        <v>184563</v>
      </c>
      <c r="K22" s="6">
        <f t="shared" si="0"/>
        <v>179563</v>
      </c>
      <c r="L22" s="6">
        <f>SUM(E22:K22)</f>
        <v>1193451.9</v>
      </c>
    </row>
    <row r="23" spans="1:12" ht="25.5">
      <c r="A23" s="50"/>
      <c r="B23" s="50"/>
      <c r="C23" s="50"/>
      <c r="D23" s="2" t="s">
        <v>9</v>
      </c>
      <c r="E23" s="1">
        <f aca="true" t="shared" si="1" ref="E23:K23">E28+E59+E80+E85+E90+E96+E101+E106+E111+E117+E122+E127+E132</f>
        <v>994.68</v>
      </c>
      <c r="F23" s="1">
        <f t="shared" si="1"/>
        <v>443.8</v>
      </c>
      <c r="G23" s="1">
        <f t="shared" si="1"/>
        <v>856</v>
      </c>
      <c r="H23" s="14">
        <f t="shared" si="1"/>
        <v>0</v>
      </c>
      <c r="I23" s="1">
        <f t="shared" si="1"/>
        <v>0</v>
      </c>
      <c r="J23" s="1">
        <f t="shared" si="1"/>
        <v>0</v>
      </c>
      <c r="K23" s="1">
        <f t="shared" si="1"/>
        <v>0</v>
      </c>
      <c r="L23" s="1">
        <f>SUM(E23:K23)</f>
        <v>2294.48</v>
      </c>
    </row>
    <row r="24" spans="1:12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4">
        <f>H29+H60++H81+H86+H91+H97+H102+H107+H112+H118+H123+H128+H133+H138</f>
        <v>118759.90000000001</v>
      </c>
      <c r="I24" s="1">
        <f>I29+I60++I81+I86+I91+I97+I102+I107+I112+I118+I123+I128+I133</f>
        <v>122431</v>
      </c>
      <c r="J24" s="1">
        <f>J29+J60++J81+J86+J91+J97+J102+J107+J112+J118+J123+J128+J133</f>
        <v>126431</v>
      </c>
      <c r="K24" s="1">
        <f>K29+K60++K81+K86+K91+K97+K102+K107+K112+K118+K123+K128+K133</f>
        <v>122431</v>
      </c>
      <c r="L24" s="1">
        <f>SUM(E24:K24)</f>
        <v>834052.4400000001</v>
      </c>
    </row>
    <row r="25" spans="1:12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4">
        <f>H30++H61+H82+H87+H92+H98+H103+H108+H113+H119+H124+H134+H129+H139</f>
        <v>47628.6</v>
      </c>
      <c r="I25" s="1">
        <f>I30++I61+I82+I87+I92+I98+I103+I108+I113+I119+I124+I134+I129</f>
        <v>56049</v>
      </c>
      <c r="J25" s="1">
        <f>J30++J61+J82+J87+J92+J98+J103+J108+J113+J119+J124+J134+J129</f>
        <v>57049</v>
      </c>
      <c r="K25" s="1">
        <f>K30++K61+K82+K87+K92+K98+K103+K108+K113+K119+K124+K134+K129</f>
        <v>56049</v>
      </c>
      <c r="L25" s="1">
        <f>SUM(E25:K25)</f>
        <v>352772.98</v>
      </c>
    </row>
    <row r="26" spans="1:12" ht="38.25">
      <c r="A26" s="51"/>
      <c r="B26" s="51"/>
      <c r="C26" s="51"/>
      <c r="D26" s="3" t="s">
        <v>12</v>
      </c>
      <c r="E26" s="1">
        <f aca="true" t="shared" si="2" ref="E26:K26">E31++E62+E83+E88+E93+E99+E104+E109+E114+E120+E125+E130+E135</f>
        <v>1083</v>
      </c>
      <c r="F26" s="1">
        <f t="shared" si="2"/>
        <v>0</v>
      </c>
      <c r="G26" s="1">
        <f t="shared" si="2"/>
        <v>0</v>
      </c>
      <c r="H26" s="13">
        <f t="shared" si="2"/>
        <v>0</v>
      </c>
      <c r="I26" s="1">
        <f t="shared" si="2"/>
        <v>1083</v>
      </c>
      <c r="J26" s="1">
        <f t="shared" si="2"/>
        <v>1083</v>
      </c>
      <c r="K26" s="1">
        <f t="shared" si="2"/>
        <v>1083</v>
      </c>
      <c r="L26" s="1">
        <f>SUM(E26:K26)</f>
        <v>4332</v>
      </c>
    </row>
    <row r="27" spans="1:12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3" ref="E27:L27">E28+E29+E30+E31</f>
        <v>141610.97</v>
      </c>
      <c r="F27" s="6">
        <f t="shared" si="3"/>
        <v>137800.09999999998</v>
      </c>
      <c r="G27" s="6">
        <f t="shared" si="3"/>
        <v>143187.6</v>
      </c>
      <c r="H27" s="12">
        <f t="shared" si="3"/>
        <v>145709.9</v>
      </c>
      <c r="I27" s="6">
        <f t="shared" si="3"/>
        <v>154470</v>
      </c>
      <c r="J27" s="6">
        <f t="shared" si="3"/>
        <v>154470</v>
      </c>
      <c r="K27" s="6">
        <f t="shared" si="3"/>
        <v>154470</v>
      </c>
      <c r="L27" s="6">
        <f t="shared" si="3"/>
        <v>1031718.5700000001</v>
      </c>
    </row>
    <row r="28" spans="1:12" ht="25.5">
      <c r="A28" s="56"/>
      <c r="B28" s="52"/>
      <c r="C28" s="52"/>
      <c r="D28" s="2" t="s">
        <v>9</v>
      </c>
      <c r="E28" s="1">
        <f aca="true" t="shared" si="4" ref="E28:K31">E33+E38+E43+E48+E54</f>
        <v>994.68</v>
      </c>
      <c r="F28" s="1">
        <f t="shared" si="4"/>
        <v>0</v>
      </c>
      <c r="G28" s="1">
        <f t="shared" si="4"/>
        <v>0</v>
      </c>
      <c r="H28" s="13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>SUM(E28:K28)</f>
        <v>994.68</v>
      </c>
    </row>
    <row r="29" spans="1:12" ht="25.5">
      <c r="A29" s="56"/>
      <c r="B29" s="52"/>
      <c r="C29" s="52"/>
      <c r="D29" s="2" t="s">
        <v>10</v>
      </c>
      <c r="E29" s="1">
        <f t="shared" si="4"/>
        <v>92721.1</v>
      </c>
      <c r="F29" s="1">
        <f t="shared" si="4"/>
        <v>98870.9</v>
      </c>
      <c r="G29" s="1">
        <f t="shared" si="4"/>
        <v>98206.10000000002</v>
      </c>
      <c r="H29" s="13">
        <f t="shared" si="4"/>
        <v>99933.1</v>
      </c>
      <c r="I29" s="1">
        <f t="shared" si="4"/>
        <v>100847</v>
      </c>
      <c r="J29" s="1">
        <f t="shared" si="4"/>
        <v>100847</v>
      </c>
      <c r="K29" s="1">
        <f t="shared" si="4"/>
        <v>100847</v>
      </c>
      <c r="L29" s="1">
        <f>SUM(E29:K29)</f>
        <v>692272.2000000001</v>
      </c>
    </row>
    <row r="30" spans="1:12" ht="25.5">
      <c r="A30" s="56"/>
      <c r="B30" s="52"/>
      <c r="C30" s="52"/>
      <c r="D30" s="2" t="s">
        <v>11</v>
      </c>
      <c r="E30" s="1">
        <f t="shared" si="4"/>
        <v>46812.189999999995</v>
      </c>
      <c r="F30" s="1">
        <f t="shared" si="4"/>
        <v>38929.2</v>
      </c>
      <c r="G30" s="1">
        <f t="shared" si="4"/>
        <v>44981.49999999999</v>
      </c>
      <c r="H30" s="13">
        <f t="shared" si="4"/>
        <v>45776.799999999996</v>
      </c>
      <c r="I30" s="1">
        <f t="shared" si="4"/>
        <v>52540</v>
      </c>
      <c r="J30" s="1">
        <f t="shared" si="4"/>
        <v>52540</v>
      </c>
      <c r="K30" s="1">
        <f t="shared" si="4"/>
        <v>52540</v>
      </c>
      <c r="L30" s="1">
        <f>SUM(E30:K30)</f>
        <v>334119.68999999994</v>
      </c>
    </row>
    <row r="31" spans="1:12" ht="38.25">
      <c r="A31" s="57"/>
      <c r="B31" s="53"/>
      <c r="C31" s="53"/>
      <c r="D31" s="3" t="s">
        <v>12</v>
      </c>
      <c r="E31" s="1">
        <f t="shared" si="4"/>
        <v>1083</v>
      </c>
      <c r="F31" s="1">
        <f t="shared" si="4"/>
        <v>0</v>
      </c>
      <c r="G31" s="1">
        <f t="shared" si="4"/>
        <v>0</v>
      </c>
      <c r="H31" s="13">
        <f t="shared" si="4"/>
        <v>0</v>
      </c>
      <c r="I31" s="1">
        <f t="shared" si="4"/>
        <v>1083</v>
      </c>
      <c r="J31" s="1">
        <f t="shared" si="4"/>
        <v>1083</v>
      </c>
      <c r="K31" s="1">
        <f t="shared" si="4"/>
        <v>1083</v>
      </c>
      <c r="L31" s="1">
        <f>SUM(E31:K31)</f>
        <v>4332</v>
      </c>
    </row>
    <row r="32" spans="1:12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5" ref="E32:L32">E33+E34+E35+E36</f>
        <v>29260.340000000004</v>
      </c>
      <c r="F32" s="6">
        <f t="shared" si="5"/>
        <v>28756.5</v>
      </c>
      <c r="G32" s="6">
        <f t="shared" si="5"/>
        <v>27964.9</v>
      </c>
      <c r="H32" s="12">
        <f t="shared" si="5"/>
        <v>28819.4</v>
      </c>
      <c r="I32" s="6">
        <f t="shared" si="5"/>
        <v>32277</v>
      </c>
      <c r="J32" s="6">
        <f t="shared" si="5"/>
        <v>32277</v>
      </c>
      <c r="K32" s="6">
        <f t="shared" si="5"/>
        <v>32277</v>
      </c>
      <c r="L32" s="6">
        <f t="shared" si="5"/>
        <v>211632.14</v>
      </c>
    </row>
    <row r="33" spans="1:12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"/>
      <c r="J33" s="1"/>
      <c r="K33" s="1"/>
      <c r="L33" s="1">
        <f>SUM(E33:K33)</f>
        <v>994.68</v>
      </c>
    </row>
    <row r="34" spans="1:12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12331.1</v>
      </c>
      <c r="I34" s="1">
        <v>13386</v>
      </c>
      <c r="J34" s="1">
        <v>13386</v>
      </c>
      <c r="K34" s="1">
        <v>13386</v>
      </c>
      <c r="L34" s="1">
        <f>SUM(E34:K34)</f>
        <v>91872.7</v>
      </c>
    </row>
    <row r="35" spans="1:12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4">
        <v>16488.3</v>
      </c>
      <c r="I35" s="1">
        <v>18891</v>
      </c>
      <c r="J35" s="1">
        <v>18891</v>
      </c>
      <c r="K35" s="1">
        <v>18891</v>
      </c>
      <c r="L35" s="1">
        <f>SUM(E35:K35)</f>
        <v>118764.76000000001</v>
      </c>
    </row>
    <row r="36" spans="1:12" ht="38.25">
      <c r="A36" s="63"/>
      <c r="B36" s="51"/>
      <c r="C36" s="51"/>
      <c r="D36" s="3" t="s">
        <v>12</v>
      </c>
      <c r="E36" s="1"/>
      <c r="F36" s="1"/>
      <c r="G36" s="1"/>
      <c r="H36" s="13"/>
      <c r="I36" s="1"/>
      <c r="J36" s="1"/>
      <c r="K36" s="1"/>
      <c r="L36" s="1">
        <f>SUM(E36:K36)</f>
        <v>0</v>
      </c>
    </row>
    <row r="37" spans="1:12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6" ref="E37:L37">E38+E39+E40+E41</f>
        <v>104336.13</v>
      </c>
      <c r="F37" s="6">
        <f t="shared" si="6"/>
        <v>102342.4</v>
      </c>
      <c r="G37" s="6">
        <f t="shared" si="6"/>
        <v>107319.20000000001</v>
      </c>
      <c r="H37" s="12">
        <f t="shared" si="6"/>
        <v>108846.6</v>
      </c>
      <c r="I37" s="6">
        <f t="shared" si="6"/>
        <v>113278</v>
      </c>
      <c r="J37" s="6">
        <f t="shared" si="6"/>
        <v>113278</v>
      </c>
      <c r="K37" s="6">
        <f t="shared" si="6"/>
        <v>113278</v>
      </c>
      <c r="L37" s="6">
        <f t="shared" si="6"/>
        <v>762678.3300000001</v>
      </c>
    </row>
    <row r="38" spans="1:12" ht="25.5">
      <c r="A38" s="62"/>
      <c r="B38" s="50"/>
      <c r="C38" s="50"/>
      <c r="D38" s="2" t="s">
        <v>9</v>
      </c>
      <c r="E38" s="1"/>
      <c r="F38" s="1"/>
      <c r="G38" s="1"/>
      <c r="H38" s="13"/>
      <c r="I38" s="1"/>
      <c r="J38" s="1"/>
      <c r="K38" s="1"/>
      <c r="L38" s="1">
        <f>SUM(E38:K38)</f>
        <v>0</v>
      </c>
    </row>
    <row r="39" spans="1:12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4">
        <v>85802</v>
      </c>
      <c r="I39" s="1">
        <v>87461</v>
      </c>
      <c r="J39" s="1">
        <v>87461</v>
      </c>
      <c r="K39" s="1">
        <v>87461</v>
      </c>
      <c r="L39" s="1">
        <f>SUM(E39:K39)</f>
        <v>595489.3</v>
      </c>
    </row>
    <row r="40" spans="1:12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4">
        <v>23044.6</v>
      </c>
      <c r="I40" s="1">
        <v>25817</v>
      </c>
      <c r="J40" s="1">
        <v>25817</v>
      </c>
      <c r="K40" s="1">
        <v>25817</v>
      </c>
      <c r="L40" s="1">
        <f>SUM(E40:K40)</f>
        <v>167189.03</v>
      </c>
    </row>
    <row r="41" spans="1:12" ht="38.25">
      <c r="A41" s="63"/>
      <c r="B41" s="51"/>
      <c r="C41" s="51"/>
      <c r="D41" s="3" t="s">
        <v>12</v>
      </c>
      <c r="E41" s="1"/>
      <c r="F41" s="1"/>
      <c r="G41" s="1"/>
      <c r="H41" s="13"/>
      <c r="I41" s="1"/>
      <c r="J41" s="1"/>
      <c r="K41" s="1"/>
      <c r="L41" s="1">
        <f>SUM(E41:K41)</f>
        <v>0</v>
      </c>
    </row>
    <row r="42" spans="1:12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7" ref="E42:L42">E43+E44+E45+E46</f>
        <v>2545.6</v>
      </c>
      <c r="F42" s="6">
        <f t="shared" si="7"/>
        <v>2635.2</v>
      </c>
      <c r="G42" s="6">
        <f t="shared" si="7"/>
        <v>3209.8999999999996</v>
      </c>
      <c r="H42" s="12">
        <f t="shared" si="7"/>
        <v>3449.9</v>
      </c>
      <c r="I42" s="6">
        <f t="shared" si="7"/>
        <v>3114</v>
      </c>
      <c r="J42" s="6">
        <f t="shared" si="7"/>
        <v>3114</v>
      </c>
      <c r="K42" s="6">
        <f t="shared" si="7"/>
        <v>3114</v>
      </c>
      <c r="L42" s="6">
        <f t="shared" si="7"/>
        <v>21182.6</v>
      </c>
    </row>
    <row r="43" spans="1:12" ht="25.5">
      <c r="A43" s="62"/>
      <c r="B43" s="50"/>
      <c r="C43" s="50"/>
      <c r="D43" s="2" t="s">
        <v>9</v>
      </c>
      <c r="E43" s="1"/>
      <c r="F43" s="1"/>
      <c r="G43" s="1"/>
      <c r="H43" s="13"/>
      <c r="I43" s="1"/>
      <c r="J43" s="1"/>
      <c r="K43" s="1"/>
      <c r="L43" s="1">
        <f>SUM(E43:K43)</f>
        <v>0</v>
      </c>
    </row>
    <row r="44" spans="1:12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955</v>
      </c>
      <c r="I44" s="1"/>
      <c r="J44" s="1"/>
      <c r="K44" s="1"/>
      <c r="L44" s="1">
        <f>SUM(E44:K44)</f>
        <v>2347.8</v>
      </c>
    </row>
    <row r="45" spans="1:12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2494.9</v>
      </c>
      <c r="I45" s="1">
        <v>3114</v>
      </c>
      <c r="J45" s="1">
        <v>3114</v>
      </c>
      <c r="K45" s="1">
        <v>3114</v>
      </c>
      <c r="L45" s="1">
        <f>SUM(E45:K45)</f>
        <v>18834.8</v>
      </c>
    </row>
    <row r="46" spans="1:12" ht="38.25">
      <c r="A46" s="63"/>
      <c r="B46" s="51"/>
      <c r="C46" s="51"/>
      <c r="D46" s="3" t="s">
        <v>12</v>
      </c>
      <c r="E46" s="1"/>
      <c r="F46" s="1"/>
      <c r="G46" s="1"/>
      <c r="H46" s="13"/>
      <c r="I46" s="1"/>
      <c r="J46" s="1"/>
      <c r="K46" s="1"/>
      <c r="L46" s="1">
        <f>SUM(E46:K46)</f>
        <v>0</v>
      </c>
    </row>
    <row r="47" spans="1:12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8" ref="E47:L47">E48+E49+E50+E51</f>
        <v>2460.7</v>
      </c>
      <c r="F47" s="6">
        <f t="shared" si="8"/>
        <v>2324.8</v>
      </c>
      <c r="G47" s="6">
        <f t="shared" si="8"/>
        <v>2768.3999999999996</v>
      </c>
      <c r="H47" s="12">
        <f t="shared" si="8"/>
        <v>2852.8</v>
      </c>
      <c r="I47" s="6">
        <f t="shared" si="8"/>
        <v>2677</v>
      </c>
      <c r="J47" s="6">
        <f t="shared" si="8"/>
        <v>2677</v>
      </c>
      <c r="K47" s="6">
        <f t="shared" si="8"/>
        <v>2677</v>
      </c>
      <c r="L47" s="6">
        <f t="shared" si="8"/>
        <v>18437.7</v>
      </c>
    </row>
    <row r="48" spans="1:12" ht="25.5">
      <c r="A48" s="62"/>
      <c r="B48" s="50"/>
      <c r="C48" s="50"/>
      <c r="D48" s="2" t="s">
        <v>9</v>
      </c>
      <c r="E48" s="1"/>
      <c r="F48" s="1"/>
      <c r="G48" s="1"/>
      <c r="H48" s="13"/>
      <c r="I48" s="1"/>
      <c r="J48" s="1"/>
      <c r="K48" s="1"/>
      <c r="L48" s="1">
        <f>SUM(E48:K48)</f>
        <v>0</v>
      </c>
    </row>
    <row r="49" spans="1:12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845</v>
      </c>
      <c r="I49" s="1"/>
      <c r="J49" s="1"/>
      <c r="K49" s="1"/>
      <c r="L49" s="1">
        <f>SUM(E49:K49)</f>
        <v>2072.3</v>
      </c>
    </row>
    <row r="50" spans="1:12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2007.8</v>
      </c>
      <c r="I50" s="1">
        <v>2677</v>
      </c>
      <c r="J50" s="1">
        <v>2677</v>
      </c>
      <c r="K50" s="1">
        <v>2677</v>
      </c>
      <c r="L50" s="1">
        <f>SUM(E50:K50)</f>
        <v>16365.4</v>
      </c>
    </row>
    <row r="51" spans="1:12" ht="38.25">
      <c r="A51" s="63"/>
      <c r="B51" s="51"/>
      <c r="C51" s="51"/>
      <c r="D51" s="3" t="s">
        <v>12</v>
      </c>
      <c r="E51" s="1"/>
      <c r="F51" s="1"/>
      <c r="G51" s="1"/>
      <c r="H51" s="13"/>
      <c r="I51" s="1"/>
      <c r="J51" s="1"/>
      <c r="K51" s="1"/>
      <c r="L51" s="1">
        <f>SUM(E51:K51)</f>
        <v>0</v>
      </c>
    </row>
    <row r="52" spans="1:12" ht="12.75">
      <c r="A52" s="5"/>
      <c r="B52" s="4"/>
      <c r="C52" s="4"/>
      <c r="D52" s="3"/>
      <c r="E52" s="1"/>
      <c r="F52" s="1"/>
      <c r="G52" s="1"/>
      <c r="H52" s="13"/>
      <c r="I52" s="1"/>
      <c r="J52" s="1"/>
      <c r="K52" s="1"/>
      <c r="L52" s="1"/>
    </row>
    <row r="53" spans="1:12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9" ref="E53:L53">E54+E55+E56+E57</f>
        <v>3008.2</v>
      </c>
      <c r="F53" s="6">
        <f t="shared" si="9"/>
        <v>1741.2</v>
      </c>
      <c r="G53" s="6">
        <f t="shared" si="9"/>
        <v>1925.1999999999998</v>
      </c>
      <c r="H53" s="12">
        <f t="shared" si="9"/>
        <v>1741.2</v>
      </c>
      <c r="I53" s="6">
        <f t="shared" si="9"/>
        <v>3124</v>
      </c>
      <c r="J53" s="6">
        <f t="shared" si="9"/>
        <v>3124</v>
      </c>
      <c r="K53" s="6">
        <f t="shared" si="9"/>
        <v>3124</v>
      </c>
      <c r="L53" s="6">
        <f t="shared" si="9"/>
        <v>17787.800000000003</v>
      </c>
    </row>
    <row r="54" spans="1:12" ht="25.5">
      <c r="A54" s="62"/>
      <c r="B54" s="50"/>
      <c r="C54" s="50"/>
      <c r="D54" s="2" t="s">
        <v>9</v>
      </c>
      <c r="E54" s="1"/>
      <c r="F54" s="1"/>
      <c r="G54" s="1"/>
      <c r="H54" s="13"/>
      <c r="I54" s="1"/>
      <c r="J54" s="1"/>
      <c r="K54" s="1"/>
      <c r="L54" s="1">
        <f>SUM(E54:K54)</f>
        <v>0</v>
      </c>
    </row>
    <row r="55" spans="1:12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/>
      <c r="I55" s="1"/>
      <c r="J55" s="1"/>
      <c r="K55" s="1"/>
      <c r="L55" s="1">
        <f>SUM(E55:K55)</f>
        <v>490.1</v>
      </c>
    </row>
    <row r="56" spans="1:12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1741.2</v>
      </c>
      <c r="I56" s="1">
        <v>2041</v>
      </c>
      <c r="J56" s="1">
        <v>2041</v>
      </c>
      <c r="K56" s="1">
        <v>2041</v>
      </c>
      <c r="L56" s="1">
        <f>SUM(E56:K56)</f>
        <v>12965.7</v>
      </c>
    </row>
    <row r="57" spans="1:12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">
        <v>1083</v>
      </c>
      <c r="J57" s="1">
        <v>1083</v>
      </c>
      <c r="K57" s="1">
        <v>1083</v>
      </c>
      <c r="L57" s="1">
        <f>SUM(E57:K57)</f>
        <v>4332</v>
      </c>
    </row>
    <row r="58" spans="1:12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0" ref="E58:L58">E59+E60+E61+E62</f>
        <v>7604.8</v>
      </c>
      <c r="F58" s="6">
        <f t="shared" si="10"/>
        <v>11411.099999999999</v>
      </c>
      <c r="G58" s="6">
        <f t="shared" si="10"/>
        <v>11351.2</v>
      </c>
      <c r="H58" s="12">
        <f t="shared" si="10"/>
        <v>9130.2</v>
      </c>
      <c r="I58" s="6">
        <f t="shared" si="10"/>
        <v>7214</v>
      </c>
      <c r="J58" s="6">
        <f t="shared" si="10"/>
        <v>7214</v>
      </c>
      <c r="K58" s="6">
        <f t="shared" si="10"/>
        <v>7214</v>
      </c>
      <c r="L58" s="6">
        <f t="shared" si="10"/>
        <v>61139.3</v>
      </c>
    </row>
    <row r="59" spans="1:12" ht="25.5">
      <c r="A59" s="56"/>
      <c r="B59" s="52"/>
      <c r="C59" s="52"/>
      <c r="D59" s="2" t="s">
        <v>9</v>
      </c>
      <c r="E59" s="1">
        <f aca="true" t="shared" si="11" ref="E59:K59">E64+E69+E75+E80+E85</f>
        <v>0</v>
      </c>
      <c r="F59" s="1">
        <f t="shared" si="11"/>
        <v>0</v>
      </c>
      <c r="G59" s="1">
        <f t="shared" si="11"/>
        <v>0</v>
      </c>
      <c r="H59" s="13">
        <f t="shared" si="11"/>
        <v>0</v>
      </c>
      <c r="I59" s="1">
        <f t="shared" si="11"/>
        <v>0</v>
      </c>
      <c r="J59" s="1">
        <f t="shared" si="11"/>
        <v>0</v>
      </c>
      <c r="K59" s="1">
        <f t="shared" si="11"/>
        <v>0</v>
      </c>
      <c r="L59" s="1">
        <f>SUM(E59:K59)</f>
        <v>0</v>
      </c>
    </row>
    <row r="60" spans="1:12" ht="25.5">
      <c r="A60" s="56"/>
      <c r="B60" s="52"/>
      <c r="C60" s="52"/>
      <c r="D60" s="2" t="s">
        <v>10</v>
      </c>
      <c r="E60" s="1">
        <f aca="true" t="shared" si="12" ref="E60:K61">E65+E70+E76</f>
        <v>7604.8</v>
      </c>
      <c r="F60" s="1">
        <f t="shared" si="12"/>
        <v>11411.099999999999</v>
      </c>
      <c r="G60" s="1">
        <f t="shared" si="12"/>
        <v>11351.2</v>
      </c>
      <c r="H60" s="13">
        <f t="shared" si="12"/>
        <v>9130.2</v>
      </c>
      <c r="I60" s="1">
        <f t="shared" si="12"/>
        <v>7214</v>
      </c>
      <c r="J60" s="1">
        <f t="shared" si="12"/>
        <v>7214</v>
      </c>
      <c r="K60" s="1">
        <f t="shared" si="12"/>
        <v>7214</v>
      </c>
      <c r="L60" s="1">
        <f>SUM(E60:K60)</f>
        <v>61139.3</v>
      </c>
    </row>
    <row r="61" spans="1:12" ht="25.5">
      <c r="A61" s="56"/>
      <c r="B61" s="52"/>
      <c r="C61" s="52"/>
      <c r="D61" s="2" t="s">
        <v>11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3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>SUM(E61:K61)</f>
        <v>0</v>
      </c>
    </row>
    <row r="62" spans="1:12" ht="38.25">
      <c r="A62" s="57"/>
      <c r="B62" s="53"/>
      <c r="C62" s="53"/>
      <c r="D62" s="3" t="s">
        <v>12</v>
      </c>
      <c r="E62" s="1">
        <f aca="true" t="shared" si="13" ref="E62:K62">E67+E72+E78+E83+E88</f>
        <v>0</v>
      </c>
      <c r="F62" s="1">
        <f t="shared" si="13"/>
        <v>0</v>
      </c>
      <c r="G62" s="1">
        <f t="shared" si="13"/>
        <v>0</v>
      </c>
      <c r="H62" s="13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>SUM(E62:K62)</f>
        <v>0</v>
      </c>
    </row>
    <row r="63" spans="1:12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4" ref="E63:L63">E64+E65+E66+E67</f>
        <v>3067</v>
      </c>
      <c r="F63" s="6">
        <f t="shared" si="14"/>
        <v>3551.3</v>
      </c>
      <c r="G63" s="6">
        <f t="shared" si="14"/>
        <v>3250</v>
      </c>
      <c r="H63" s="12">
        <f t="shared" si="14"/>
        <v>3699</v>
      </c>
      <c r="I63" s="6">
        <f t="shared" si="14"/>
        <v>3191</v>
      </c>
      <c r="J63" s="6">
        <f t="shared" si="14"/>
        <v>3191</v>
      </c>
      <c r="K63" s="6">
        <f t="shared" si="14"/>
        <v>3191</v>
      </c>
      <c r="L63" s="6">
        <f t="shared" si="14"/>
        <v>23140.3</v>
      </c>
    </row>
    <row r="64" spans="1:12" ht="25.5">
      <c r="A64" s="62"/>
      <c r="B64" s="50"/>
      <c r="C64" s="50"/>
      <c r="D64" s="2" t="s">
        <v>9</v>
      </c>
      <c r="E64" s="1"/>
      <c r="F64" s="1"/>
      <c r="G64" s="1"/>
      <c r="H64" s="13"/>
      <c r="I64" s="1"/>
      <c r="J64" s="1"/>
      <c r="K64" s="1"/>
      <c r="L64" s="1">
        <f>SUM(E64:K64)</f>
        <v>0</v>
      </c>
    </row>
    <row r="65" spans="1:12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3699</v>
      </c>
      <c r="I65" s="1">
        <v>3191</v>
      </c>
      <c r="J65" s="1">
        <v>3191</v>
      </c>
      <c r="K65" s="1">
        <v>3191</v>
      </c>
      <c r="L65" s="1">
        <f>SUM(E65:K65)</f>
        <v>23140.3</v>
      </c>
    </row>
    <row r="66" spans="1:12" ht="25.5">
      <c r="A66" s="62"/>
      <c r="B66" s="50"/>
      <c r="C66" s="50"/>
      <c r="D66" s="2" t="s">
        <v>11</v>
      </c>
      <c r="E66" s="1"/>
      <c r="F66" s="1"/>
      <c r="G66" s="1"/>
      <c r="H66" s="13"/>
      <c r="I66" s="1"/>
      <c r="J66" s="1"/>
      <c r="K66" s="1"/>
      <c r="L66" s="1">
        <f>SUM(E66:K66)</f>
        <v>0</v>
      </c>
    </row>
    <row r="67" spans="1:12" ht="38.25">
      <c r="A67" s="63"/>
      <c r="B67" s="51"/>
      <c r="C67" s="51"/>
      <c r="D67" s="3" t="s">
        <v>12</v>
      </c>
      <c r="E67" s="1"/>
      <c r="F67" s="1"/>
      <c r="G67" s="1"/>
      <c r="H67" s="13"/>
      <c r="I67" s="1"/>
      <c r="J67" s="1"/>
      <c r="K67" s="1"/>
      <c r="L67" s="1">
        <f>SUM(E67:K67)</f>
        <v>0</v>
      </c>
    </row>
    <row r="68" spans="1:12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5" ref="E68:L68">E69+E70+E71+E72</f>
        <v>1163</v>
      </c>
      <c r="F68" s="6">
        <f t="shared" si="15"/>
        <v>1379.6</v>
      </c>
      <c r="G68" s="6">
        <f t="shared" si="15"/>
        <v>1556</v>
      </c>
      <c r="H68" s="12">
        <f t="shared" si="15"/>
        <v>1886</v>
      </c>
      <c r="I68" s="6">
        <f t="shared" si="15"/>
        <v>1282</v>
      </c>
      <c r="J68" s="6">
        <f t="shared" si="15"/>
        <v>1282</v>
      </c>
      <c r="K68" s="6">
        <f t="shared" si="15"/>
        <v>1282</v>
      </c>
      <c r="L68" s="6">
        <f t="shared" si="15"/>
        <v>9830.6</v>
      </c>
    </row>
    <row r="69" spans="1:12" ht="25.5">
      <c r="A69" s="62"/>
      <c r="B69" s="50"/>
      <c r="C69" s="50"/>
      <c r="D69" s="2" t="s">
        <v>9</v>
      </c>
      <c r="E69" s="1"/>
      <c r="F69" s="1"/>
      <c r="G69" s="1"/>
      <c r="H69" s="13"/>
      <c r="I69" s="1"/>
      <c r="J69" s="1"/>
      <c r="K69" s="1"/>
      <c r="L69" s="1">
        <f>SUM(E69:K69)</f>
        <v>0</v>
      </c>
    </row>
    <row r="70" spans="1:12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1886</v>
      </c>
      <c r="I70" s="1">
        <v>1282</v>
      </c>
      <c r="J70" s="1">
        <v>1282</v>
      </c>
      <c r="K70" s="1">
        <v>1282</v>
      </c>
      <c r="L70" s="1">
        <f>SUM(E70:K70)</f>
        <v>9830.6</v>
      </c>
    </row>
    <row r="71" spans="1:12" ht="25.5">
      <c r="A71" s="62"/>
      <c r="B71" s="50"/>
      <c r="C71" s="50"/>
      <c r="D71" s="2" t="s">
        <v>11</v>
      </c>
      <c r="E71" s="1"/>
      <c r="F71" s="1"/>
      <c r="G71" s="1"/>
      <c r="H71" s="13"/>
      <c r="I71" s="1"/>
      <c r="J71" s="1"/>
      <c r="K71" s="1"/>
      <c r="L71" s="1">
        <f>SUM(E71:K71)</f>
        <v>0</v>
      </c>
    </row>
    <row r="72" spans="1:12" ht="38.25">
      <c r="A72" s="63"/>
      <c r="B72" s="51"/>
      <c r="C72" s="51"/>
      <c r="D72" s="3" t="s">
        <v>12</v>
      </c>
      <c r="E72" s="1"/>
      <c r="F72" s="1"/>
      <c r="G72" s="1"/>
      <c r="H72" s="13"/>
      <c r="I72" s="1"/>
      <c r="J72" s="1"/>
      <c r="K72" s="1"/>
      <c r="L72" s="1">
        <f>SUM(E72:K72)</f>
        <v>0</v>
      </c>
    </row>
    <row r="73" spans="1:12" ht="12.75">
      <c r="A73" s="5"/>
      <c r="B73" s="4"/>
      <c r="C73" s="4"/>
      <c r="D73" s="3"/>
      <c r="E73" s="1"/>
      <c r="F73" s="1"/>
      <c r="G73" s="1"/>
      <c r="H73" s="13"/>
      <c r="I73" s="1"/>
      <c r="J73" s="1"/>
      <c r="K73" s="1"/>
      <c r="L73" s="1"/>
    </row>
    <row r="74" spans="1:12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16" ref="E74:L74">E75+E76+E77+E78</f>
        <v>3374.8</v>
      </c>
      <c r="F74" s="6">
        <f t="shared" si="16"/>
        <v>6480.2</v>
      </c>
      <c r="G74" s="6">
        <f t="shared" si="16"/>
        <v>6545.2</v>
      </c>
      <c r="H74" s="12">
        <f t="shared" si="16"/>
        <v>3545.2</v>
      </c>
      <c r="I74" s="6">
        <f t="shared" si="16"/>
        <v>2741</v>
      </c>
      <c r="J74" s="6">
        <f t="shared" si="16"/>
        <v>2741</v>
      </c>
      <c r="K74" s="6">
        <f t="shared" si="16"/>
        <v>2741</v>
      </c>
      <c r="L74" s="6">
        <f t="shared" si="16"/>
        <v>28168.4</v>
      </c>
    </row>
    <row r="75" spans="1:12" ht="25.5">
      <c r="A75" s="62"/>
      <c r="B75" s="50"/>
      <c r="C75" s="50"/>
      <c r="D75" s="2" t="s">
        <v>9</v>
      </c>
      <c r="E75" s="1"/>
      <c r="F75" s="1"/>
      <c r="G75" s="1"/>
      <c r="H75" s="13"/>
      <c r="I75" s="1"/>
      <c r="J75" s="1"/>
      <c r="K75" s="1"/>
      <c r="L75" s="1">
        <f>SUM(E75:K75)</f>
        <v>0</v>
      </c>
    </row>
    <row r="76" spans="1:12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3545.2</v>
      </c>
      <c r="I76" s="1">
        <v>2741</v>
      </c>
      <c r="J76" s="1">
        <v>2741</v>
      </c>
      <c r="K76" s="1">
        <v>2741</v>
      </c>
      <c r="L76" s="1">
        <f>SUM(E76:K76)</f>
        <v>28168.4</v>
      </c>
    </row>
    <row r="77" spans="1:12" ht="25.5">
      <c r="A77" s="62"/>
      <c r="B77" s="50"/>
      <c r="C77" s="50"/>
      <c r="D77" s="2" t="s">
        <v>11</v>
      </c>
      <c r="E77" s="1"/>
      <c r="F77" s="1"/>
      <c r="G77" s="1"/>
      <c r="H77" s="13"/>
      <c r="I77" s="1"/>
      <c r="J77" s="1"/>
      <c r="K77" s="1"/>
      <c r="L77" s="1">
        <f>SUM(E77:K77)</f>
        <v>0</v>
      </c>
    </row>
    <row r="78" spans="1:12" ht="38.25">
      <c r="A78" s="63"/>
      <c r="B78" s="51"/>
      <c r="C78" s="51"/>
      <c r="D78" s="3" t="s">
        <v>12</v>
      </c>
      <c r="E78" s="1"/>
      <c r="F78" s="1"/>
      <c r="G78" s="1"/>
      <c r="H78" s="13"/>
      <c r="I78" s="1"/>
      <c r="J78" s="1"/>
      <c r="K78" s="1"/>
      <c r="L78" s="1">
        <f>SUM(E78:K78)</f>
        <v>0</v>
      </c>
    </row>
    <row r="79" spans="1:12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17" ref="E79:L79">E80+E81+E82+E83</f>
        <v>1281.9</v>
      </c>
      <c r="F79" s="6">
        <f t="shared" si="17"/>
        <v>1191.4</v>
      </c>
      <c r="G79" s="6">
        <f t="shared" si="17"/>
        <v>1274.4</v>
      </c>
      <c r="H79" s="12">
        <f t="shared" si="17"/>
        <v>1343.6</v>
      </c>
      <c r="I79" s="6">
        <f t="shared" si="17"/>
        <v>1268</v>
      </c>
      <c r="J79" s="6">
        <f t="shared" si="17"/>
        <v>1268</v>
      </c>
      <c r="K79" s="6">
        <f t="shared" si="17"/>
        <v>1268</v>
      </c>
      <c r="L79" s="6">
        <f t="shared" si="17"/>
        <v>8895.3</v>
      </c>
    </row>
    <row r="80" spans="1:12" ht="25.5">
      <c r="A80" s="56"/>
      <c r="B80" s="52"/>
      <c r="C80" s="52"/>
      <c r="D80" s="2" t="s">
        <v>9</v>
      </c>
      <c r="E80" s="1"/>
      <c r="F80" s="1"/>
      <c r="G80" s="1"/>
      <c r="H80" s="13"/>
      <c r="I80" s="1"/>
      <c r="J80" s="1"/>
      <c r="K80" s="1"/>
      <c r="L80" s="1"/>
    </row>
    <row r="81" spans="1:12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"/>
      <c r="J81" s="1"/>
      <c r="K81" s="1"/>
      <c r="L81" s="1">
        <f>SUM(E81:K81)</f>
        <v>1709</v>
      </c>
    </row>
    <row r="82" spans="1:12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880.6</v>
      </c>
      <c r="I82" s="1">
        <v>1268</v>
      </c>
      <c r="J82" s="1">
        <v>1268</v>
      </c>
      <c r="K82" s="1">
        <v>1268</v>
      </c>
      <c r="L82" s="1">
        <f>SUM(E82:K82)</f>
        <v>7186.299999999999</v>
      </c>
    </row>
    <row r="83" spans="1:12" ht="38.25">
      <c r="A83" s="57"/>
      <c r="B83" s="53"/>
      <c r="C83" s="53"/>
      <c r="D83" s="3" t="s">
        <v>12</v>
      </c>
      <c r="E83" s="1"/>
      <c r="F83" s="1"/>
      <c r="G83" s="1"/>
      <c r="H83" s="13"/>
      <c r="I83" s="1"/>
      <c r="J83" s="1"/>
      <c r="K83" s="1"/>
      <c r="L83" s="1"/>
    </row>
    <row r="84" spans="1:12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18" ref="E84:L84">E85+E86+E87+E88</f>
        <v>642</v>
      </c>
      <c r="F84" s="6">
        <f t="shared" si="18"/>
        <v>550.1</v>
      </c>
      <c r="G84" s="6">
        <f t="shared" si="18"/>
        <v>685</v>
      </c>
      <c r="H84" s="12">
        <f t="shared" si="18"/>
        <v>713.5</v>
      </c>
      <c r="I84" s="6">
        <f t="shared" si="18"/>
        <v>676</v>
      </c>
      <c r="J84" s="6">
        <f t="shared" si="18"/>
        <v>676</v>
      </c>
      <c r="K84" s="6">
        <f t="shared" si="18"/>
        <v>676</v>
      </c>
      <c r="L84" s="6">
        <f t="shared" si="18"/>
        <v>4618.6</v>
      </c>
    </row>
    <row r="85" spans="1:12" ht="25.5">
      <c r="A85" s="56"/>
      <c r="B85" s="52"/>
      <c r="C85" s="52"/>
      <c r="D85" s="2" t="s">
        <v>9</v>
      </c>
      <c r="E85" s="1"/>
      <c r="F85" s="1"/>
      <c r="G85" s="1"/>
      <c r="H85" s="13"/>
      <c r="I85" s="1"/>
      <c r="J85" s="1"/>
      <c r="K85" s="1"/>
      <c r="L85" s="1"/>
    </row>
    <row r="86" spans="1:12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"/>
      <c r="J86" s="1"/>
      <c r="K86" s="1"/>
      <c r="L86" s="1">
        <f>SUM(E86:K86)</f>
        <v>25.5</v>
      </c>
    </row>
    <row r="87" spans="1:12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713.5</v>
      </c>
      <c r="I87" s="1">
        <v>676</v>
      </c>
      <c r="J87" s="1">
        <v>676</v>
      </c>
      <c r="K87" s="1">
        <v>676</v>
      </c>
      <c r="L87" s="1">
        <f>SUM(E87:K87)</f>
        <v>4593.1</v>
      </c>
    </row>
    <row r="88" spans="1:12" ht="38.25">
      <c r="A88" s="57"/>
      <c r="B88" s="53"/>
      <c r="C88" s="53"/>
      <c r="D88" s="3" t="s">
        <v>12</v>
      </c>
      <c r="E88" s="1"/>
      <c r="F88" s="1"/>
      <c r="G88" s="1"/>
      <c r="H88" s="13"/>
      <c r="I88" s="1"/>
      <c r="J88" s="1"/>
      <c r="K88" s="1"/>
      <c r="L88" s="1"/>
    </row>
    <row r="89" spans="1:12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19" ref="E89:L89">E90+E91+E92+E93</f>
        <v>394.3</v>
      </c>
      <c r="F89" s="6">
        <f t="shared" si="19"/>
        <v>421.7</v>
      </c>
      <c r="G89" s="6">
        <f t="shared" si="19"/>
        <v>440.2</v>
      </c>
      <c r="H89" s="12">
        <f t="shared" si="19"/>
        <v>485</v>
      </c>
      <c r="I89" s="6">
        <f t="shared" si="19"/>
        <v>469</v>
      </c>
      <c r="J89" s="6">
        <f t="shared" si="19"/>
        <v>469</v>
      </c>
      <c r="K89" s="6">
        <f t="shared" si="19"/>
        <v>469</v>
      </c>
      <c r="L89" s="6">
        <f t="shared" si="19"/>
        <v>3148.2</v>
      </c>
    </row>
    <row r="90" spans="1:12" ht="25.5">
      <c r="A90" s="56"/>
      <c r="B90" s="52"/>
      <c r="C90" s="52"/>
      <c r="D90" s="2" t="s">
        <v>9</v>
      </c>
      <c r="E90" s="1"/>
      <c r="F90" s="1"/>
      <c r="G90" s="1"/>
      <c r="H90" s="13"/>
      <c r="I90" s="1"/>
      <c r="J90" s="1"/>
      <c r="K90" s="1"/>
      <c r="L90" s="1"/>
    </row>
    <row r="91" spans="1:12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485</v>
      </c>
      <c r="I91" s="1">
        <v>469</v>
      </c>
      <c r="J91" s="1">
        <v>469</v>
      </c>
      <c r="K91" s="1">
        <v>469</v>
      </c>
      <c r="L91" s="1">
        <f>SUM(E91:K91)</f>
        <v>3148.2</v>
      </c>
    </row>
    <row r="92" spans="1:12" ht="25.5">
      <c r="A92" s="56"/>
      <c r="B92" s="52"/>
      <c r="C92" s="52"/>
      <c r="D92" s="2" t="s">
        <v>11</v>
      </c>
      <c r="E92" s="1"/>
      <c r="F92" s="1"/>
      <c r="G92" s="1"/>
      <c r="H92" s="13"/>
      <c r="I92" s="1"/>
      <c r="J92" s="1"/>
      <c r="K92" s="1"/>
      <c r="L92" s="1">
        <f>SUM(E92:K92)</f>
        <v>0</v>
      </c>
    </row>
    <row r="93" spans="1:12" ht="38.25">
      <c r="A93" s="57"/>
      <c r="B93" s="53"/>
      <c r="C93" s="53"/>
      <c r="D93" s="3" t="s">
        <v>12</v>
      </c>
      <c r="E93" s="1"/>
      <c r="F93" s="1"/>
      <c r="G93" s="1"/>
      <c r="H93" s="13"/>
      <c r="I93" s="1"/>
      <c r="J93" s="1"/>
      <c r="K93" s="1"/>
      <c r="L93" s="1"/>
    </row>
    <row r="94" spans="1:12" ht="12.75">
      <c r="A94" s="7"/>
      <c r="B94" s="8"/>
      <c r="C94" s="8"/>
      <c r="D94" s="3"/>
      <c r="E94" s="1"/>
      <c r="F94" s="1"/>
      <c r="G94" s="1"/>
      <c r="H94" s="13"/>
      <c r="I94" s="1"/>
      <c r="J94" s="1"/>
      <c r="K94" s="1"/>
      <c r="L94" s="1"/>
    </row>
    <row r="95" spans="1:12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0" ref="E95:L95">E96+E97+E98+E99</f>
        <v>1206.4</v>
      </c>
      <c r="F95" s="6">
        <f t="shared" si="20"/>
        <v>716.7</v>
      </c>
      <c r="G95" s="6">
        <f t="shared" si="20"/>
        <v>784.5300000000001</v>
      </c>
      <c r="H95" s="12">
        <f t="shared" si="20"/>
        <v>700.5</v>
      </c>
      <c r="I95" s="6">
        <f t="shared" si="20"/>
        <v>1549</v>
      </c>
      <c r="J95" s="6">
        <f t="shared" si="20"/>
        <v>1549</v>
      </c>
      <c r="K95" s="6">
        <f t="shared" si="20"/>
        <v>1549</v>
      </c>
      <c r="L95" s="6">
        <f t="shared" si="20"/>
        <v>8055.129999999999</v>
      </c>
    </row>
    <row r="96" spans="1:12" ht="25.5">
      <c r="A96" s="56"/>
      <c r="B96" s="52"/>
      <c r="C96" s="52"/>
      <c r="D96" s="2" t="s">
        <v>9</v>
      </c>
      <c r="E96" s="1"/>
      <c r="F96" s="1"/>
      <c r="G96" s="1"/>
      <c r="H96" s="13"/>
      <c r="I96" s="1"/>
      <c r="J96" s="1"/>
      <c r="K96" s="1"/>
      <c r="L96" s="1"/>
    </row>
    <row r="97" spans="1:12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534.6</v>
      </c>
      <c r="I97" s="1">
        <v>1371</v>
      </c>
      <c r="J97" s="1">
        <v>1371</v>
      </c>
      <c r="K97" s="1">
        <v>1371</v>
      </c>
      <c r="L97" s="1">
        <f>SUM(E97:K97)</f>
        <v>6692.24</v>
      </c>
    </row>
    <row r="98" spans="1:12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4">
        <v>165.9</v>
      </c>
      <c r="I98" s="1">
        <v>178</v>
      </c>
      <c r="J98" s="1">
        <v>178</v>
      </c>
      <c r="K98" s="1">
        <v>178</v>
      </c>
      <c r="L98" s="1">
        <f>SUM(E98:K98)</f>
        <v>1362.8899999999999</v>
      </c>
    </row>
    <row r="99" spans="1:12" ht="38.25">
      <c r="A99" s="57"/>
      <c r="B99" s="53"/>
      <c r="C99" s="53"/>
      <c r="D99" s="3" t="s">
        <v>12</v>
      </c>
      <c r="E99" s="1"/>
      <c r="F99" s="1"/>
      <c r="G99" s="1"/>
      <c r="H99" s="13"/>
      <c r="I99" s="1"/>
      <c r="J99" s="1"/>
      <c r="K99" s="1"/>
      <c r="L99" s="1"/>
    </row>
    <row r="100" spans="1:12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1" ref="E100:L100">E101+E102+E103+E104</f>
        <v>60</v>
      </c>
      <c r="F100" s="6">
        <f t="shared" si="21"/>
        <v>20</v>
      </c>
      <c r="G100" s="6">
        <f t="shared" si="21"/>
        <v>43.3</v>
      </c>
      <c r="H100" s="12">
        <f t="shared" si="21"/>
        <v>20</v>
      </c>
      <c r="I100" s="6">
        <f t="shared" si="21"/>
        <v>60</v>
      </c>
      <c r="J100" s="6">
        <f t="shared" si="21"/>
        <v>60</v>
      </c>
      <c r="K100" s="6">
        <f t="shared" si="21"/>
        <v>60</v>
      </c>
      <c r="L100" s="6">
        <f t="shared" si="21"/>
        <v>323.3</v>
      </c>
    </row>
    <row r="101" spans="1:12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"/>
      <c r="J101" s="1"/>
      <c r="K101" s="1"/>
      <c r="L101" s="1"/>
    </row>
    <row r="102" spans="1:12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"/>
      <c r="J102" s="1"/>
      <c r="K102" s="1"/>
      <c r="L102" s="1">
        <f>SUM(E102:K102)</f>
        <v>0</v>
      </c>
    </row>
    <row r="103" spans="1:12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20</v>
      </c>
      <c r="I103" s="1">
        <v>60</v>
      </c>
      <c r="J103" s="1">
        <v>60</v>
      </c>
      <c r="K103" s="1">
        <v>60</v>
      </c>
      <c r="L103" s="1">
        <f>SUM(E103:K103)</f>
        <v>323.3</v>
      </c>
    </row>
    <row r="104" spans="1:12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"/>
      <c r="J104" s="1"/>
      <c r="K104" s="1"/>
      <c r="L104" s="1"/>
    </row>
    <row r="105" spans="1:12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2" ref="E105:L105">E106+E107+E108+E109</f>
        <v>27</v>
      </c>
      <c r="F105" s="6">
        <f t="shared" si="22"/>
        <v>19.9</v>
      </c>
      <c r="G105" s="6">
        <f t="shared" si="22"/>
        <v>19.5</v>
      </c>
      <c r="H105" s="12">
        <f t="shared" si="22"/>
        <v>19.9</v>
      </c>
      <c r="I105" s="6">
        <f t="shared" si="22"/>
        <v>27</v>
      </c>
      <c r="J105" s="6">
        <f t="shared" si="22"/>
        <v>27</v>
      </c>
      <c r="K105" s="6">
        <f t="shared" si="22"/>
        <v>27</v>
      </c>
      <c r="L105" s="6">
        <f t="shared" si="22"/>
        <v>167.3</v>
      </c>
    </row>
    <row r="106" spans="1:12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"/>
      <c r="J106" s="1"/>
      <c r="K106" s="1"/>
      <c r="L106" s="1"/>
    </row>
    <row r="107" spans="1:12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"/>
      <c r="J107" s="1"/>
      <c r="K107" s="1"/>
      <c r="L107" s="1">
        <f>SUM(E107:K107)</f>
        <v>0</v>
      </c>
    </row>
    <row r="108" spans="1:12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">
        <v>27</v>
      </c>
      <c r="J108" s="1">
        <v>27</v>
      </c>
      <c r="K108" s="1">
        <v>27</v>
      </c>
      <c r="L108" s="1">
        <f>SUM(E108:K108)</f>
        <v>167.3</v>
      </c>
    </row>
    <row r="109" spans="1:12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"/>
      <c r="J109" s="1"/>
      <c r="K109" s="1"/>
      <c r="L109" s="1"/>
    </row>
    <row r="110" spans="1:12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3" ref="E110:L110">E111+E112+E113+E114</f>
        <v>0</v>
      </c>
      <c r="F110" s="6">
        <f t="shared" si="23"/>
        <v>0</v>
      </c>
      <c r="G110" s="6">
        <f t="shared" si="23"/>
        <v>0</v>
      </c>
      <c r="H110" s="12">
        <f t="shared" si="23"/>
        <v>0</v>
      </c>
      <c r="I110" s="6">
        <f t="shared" si="23"/>
        <v>300</v>
      </c>
      <c r="J110" s="6">
        <f t="shared" si="23"/>
        <v>300</v>
      </c>
      <c r="K110" s="6">
        <f t="shared" si="23"/>
        <v>300</v>
      </c>
      <c r="L110" s="6">
        <f t="shared" si="23"/>
        <v>900</v>
      </c>
    </row>
    <row r="111" spans="1:12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"/>
      <c r="J111" s="1"/>
      <c r="K111" s="1"/>
      <c r="L111" s="1"/>
    </row>
    <row r="112" spans="1:12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"/>
      <c r="J112" s="1"/>
      <c r="K112" s="1"/>
      <c r="L112" s="1">
        <f>SUM(E112:K112)</f>
        <v>0</v>
      </c>
    </row>
    <row r="113" spans="1:12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">
        <v>300</v>
      </c>
      <c r="J113" s="1">
        <v>300</v>
      </c>
      <c r="K113" s="1">
        <v>300</v>
      </c>
      <c r="L113" s="1">
        <f>SUM(E113:K113)</f>
        <v>900</v>
      </c>
    </row>
    <row r="114" spans="1:12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"/>
      <c r="J114" s="1"/>
      <c r="K114" s="1"/>
      <c r="L114" s="1"/>
    </row>
    <row r="115" spans="1:12" ht="12.75">
      <c r="A115" s="7"/>
      <c r="B115" s="8"/>
      <c r="C115" s="8"/>
      <c r="D115" s="3"/>
      <c r="E115" s="1"/>
      <c r="F115" s="1"/>
      <c r="G115" s="1"/>
      <c r="H115" s="13"/>
      <c r="I115" s="1"/>
      <c r="J115" s="1"/>
      <c r="K115" s="1"/>
      <c r="L115" s="1"/>
    </row>
    <row r="116" spans="1:12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4" ref="E116:L116">E117+E118+E119+E120</f>
        <v>0</v>
      </c>
      <c r="F116" s="6">
        <f t="shared" si="24"/>
        <v>0</v>
      </c>
      <c r="G116" s="6">
        <f t="shared" si="24"/>
        <v>0</v>
      </c>
      <c r="H116" s="12">
        <f t="shared" si="24"/>
        <v>0</v>
      </c>
      <c r="I116" s="6">
        <f t="shared" si="24"/>
        <v>5000</v>
      </c>
      <c r="J116" s="6">
        <f t="shared" si="24"/>
        <v>10000</v>
      </c>
      <c r="K116" s="6">
        <f t="shared" si="24"/>
        <v>5000</v>
      </c>
      <c r="L116" s="6">
        <f t="shared" si="24"/>
        <v>20000</v>
      </c>
    </row>
    <row r="117" spans="1:12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"/>
      <c r="J117" s="1"/>
      <c r="K117" s="1"/>
      <c r="L117" s="1"/>
    </row>
    <row r="118" spans="1:12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">
        <v>4000</v>
      </c>
      <c r="J118" s="1">
        <v>8000</v>
      </c>
      <c r="K118" s="1">
        <v>4000</v>
      </c>
      <c r="L118" s="1">
        <f>SUM(E118:K118)</f>
        <v>16000</v>
      </c>
    </row>
    <row r="119" spans="1:12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">
        <v>1000</v>
      </c>
      <c r="J119" s="1">
        <v>2000</v>
      </c>
      <c r="K119" s="1">
        <v>1000</v>
      </c>
      <c r="L119" s="1">
        <f>SUM(E119:K119)</f>
        <v>4000</v>
      </c>
    </row>
    <row r="120" spans="1:12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"/>
      <c r="J120" s="1"/>
      <c r="K120" s="1"/>
      <c r="L120" s="1"/>
    </row>
    <row r="121" spans="1:12" ht="12.75" customHeight="1">
      <c r="A121" s="55" t="s">
        <v>51</v>
      </c>
      <c r="B121" s="49" t="s">
        <v>35</v>
      </c>
      <c r="C121" s="58" t="s">
        <v>52</v>
      </c>
      <c r="D121" s="6" t="s">
        <v>8</v>
      </c>
      <c r="E121" s="6">
        <f aca="true" t="shared" si="25" ref="E121:L121">E122+E123+E124+E125</f>
        <v>6404.5</v>
      </c>
      <c r="F121" s="6">
        <f t="shared" si="25"/>
        <v>6285.5</v>
      </c>
      <c r="G121" s="6">
        <f t="shared" si="25"/>
        <v>6572</v>
      </c>
      <c r="H121" s="12">
        <f t="shared" si="25"/>
        <v>7228</v>
      </c>
      <c r="I121" s="6">
        <f t="shared" si="25"/>
        <v>8530</v>
      </c>
      <c r="J121" s="6">
        <f t="shared" si="25"/>
        <v>8530</v>
      </c>
      <c r="K121" s="6">
        <f t="shared" si="25"/>
        <v>8530</v>
      </c>
      <c r="L121" s="6">
        <f t="shared" si="25"/>
        <v>52080</v>
      </c>
    </row>
    <row r="122" spans="1:12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"/>
      <c r="J122" s="1"/>
      <c r="K122" s="1"/>
      <c r="L122" s="1"/>
    </row>
    <row r="123" spans="1:12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7228</v>
      </c>
      <c r="I123" s="1">
        <v>8530</v>
      </c>
      <c r="J123" s="1">
        <v>8530</v>
      </c>
      <c r="K123" s="1">
        <v>8530</v>
      </c>
      <c r="L123" s="1">
        <f>SUM(E123:K123)</f>
        <v>52080</v>
      </c>
    </row>
    <row r="124" spans="1:12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"/>
      <c r="J124" s="1"/>
      <c r="K124" s="1"/>
      <c r="L124" s="1">
        <f>SUM(E124:K124)</f>
        <v>0</v>
      </c>
    </row>
    <row r="125" spans="1:12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"/>
      <c r="J125" s="1"/>
      <c r="K125" s="1"/>
      <c r="L125" s="1"/>
    </row>
    <row r="126" spans="1:12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26" ref="E126:L126">E127+E128+E129+E130</f>
        <v>0</v>
      </c>
      <c r="F126" s="6">
        <f t="shared" si="26"/>
        <v>467.2</v>
      </c>
      <c r="G126" s="6">
        <f t="shared" si="26"/>
        <v>0</v>
      </c>
      <c r="H126" s="12">
        <f t="shared" si="26"/>
        <v>0</v>
      </c>
      <c r="I126" s="6">
        <f t="shared" si="26"/>
        <v>0</v>
      </c>
      <c r="J126" s="6">
        <f t="shared" si="26"/>
        <v>0</v>
      </c>
      <c r="K126" s="6">
        <f t="shared" si="26"/>
        <v>0</v>
      </c>
      <c r="L126" s="6">
        <f t="shared" si="26"/>
        <v>467.2</v>
      </c>
    </row>
    <row r="127" spans="1:12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"/>
      <c r="J127" s="1"/>
      <c r="K127" s="1"/>
      <c r="L127" s="1">
        <f>SUM(E127:K127)</f>
        <v>443.8</v>
      </c>
    </row>
    <row r="128" spans="1:12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"/>
      <c r="J128" s="1"/>
      <c r="K128" s="1"/>
      <c r="L128" s="1">
        <f>SUM(E128:K128)</f>
        <v>0</v>
      </c>
    </row>
    <row r="129" spans="1:12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"/>
      <c r="J129" s="1"/>
      <c r="K129" s="1"/>
      <c r="L129" s="1">
        <f>SUM(E129:K129)</f>
        <v>23.4</v>
      </c>
    </row>
    <row r="130" spans="1:12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"/>
      <c r="J130" s="1"/>
      <c r="K130" s="1"/>
      <c r="L130" s="1"/>
    </row>
    <row r="131" spans="1:12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27" ref="E131:L131">E132+E133+E134+E135</f>
        <v>0</v>
      </c>
      <c r="F131" s="6">
        <f t="shared" si="27"/>
        <v>0</v>
      </c>
      <c r="G131" s="6">
        <f t="shared" si="27"/>
        <v>901.1</v>
      </c>
      <c r="H131" s="12">
        <f t="shared" si="27"/>
        <v>0</v>
      </c>
      <c r="I131" s="6">
        <f t="shared" si="27"/>
        <v>0</v>
      </c>
      <c r="J131" s="6">
        <f t="shared" si="27"/>
        <v>0</v>
      </c>
      <c r="K131" s="6">
        <f t="shared" si="27"/>
        <v>0</v>
      </c>
      <c r="L131" s="6">
        <f t="shared" si="27"/>
        <v>901.1</v>
      </c>
    </row>
    <row r="132" spans="1:12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"/>
      <c r="J132" s="1"/>
      <c r="K132" s="1"/>
      <c r="L132" s="1">
        <f>SUM(E132:K132)</f>
        <v>856</v>
      </c>
    </row>
    <row r="133" spans="1:12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"/>
      <c r="J133" s="1"/>
      <c r="K133" s="1"/>
      <c r="L133" s="1">
        <f>SUM(E133:K133)</f>
        <v>0</v>
      </c>
    </row>
    <row r="134" spans="1:12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"/>
      <c r="J134" s="1"/>
      <c r="K134" s="1"/>
      <c r="L134" s="1">
        <f>SUM(E134:K134)</f>
        <v>45.1</v>
      </c>
    </row>
    <row r="135" spans="1:12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"/>
      <c r="J135" s="1"/>
      <c r="K135" s="1"/>
      <c r="L135" s="1"/>
    </row>
    <row r="136" spans="1:12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"/>
      <c r="J136" s="1"/>
      <c r="K136" s="1"/>
      <c r="L136" s="1"/>
    </row>
    <row r="137" spans="1:12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"/>
      <c r="J137" s="1"/>
      <c r="K137" s="1"/>
      <c r="L137" s="1"/>
    </row>
    <row r="138" spans="1:12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"/>
      <c r="J138" s="1"/>
      <c r="K138" s="1"/>
      <c r="L138" s="1"/>
    </row>
    <row r="139" spans="1:12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"/>
      <c r="J139" s="1"/>
      <c r="K139" s="1"/>
      <c r="L139" s="1"/>
    </row>
    <row r="140" spans="1:12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"/>
      <c r="J140" s="1"/>
      <c r="K140" s="1"/>
      <c r="L140" s="1"/>
    </row>
    <row r="143" ht="12.75">
      <c r="A143" t="s">
        <v>67</v>
      </c>
    </row>
    <row r="145" ht="12.75">
      <c r="A145" t="s">
        <v>71</v>
      </c>
    </row>
  </sheetData>
  <sheetProtection/>
  <mergeCells count="83">
    <mergeCell ref="C10:J12"/>
    <mergeCell ref="A121:A125"/>
    <mergeCell ref="B121:B125"/>
    <mergeCell ref="C121:C125"/>
    <mergeCell ref="A116:A120"/>
    <mergeCell ref="B116:B120"/>
    <mergeCell ref="C116:C120"/>
    <mergeCell ref="A105:A109"/>
    <mergeCell ref="B105:B109"/>
    <mergeCell ref="C105:C109"/>
    <mergeCell ref="A100:A104"/>
    <mergeCell ref="B100:B104"/>
    <mergeCell ref="C100:C104"/>
    <mergeCell ref="A131:A135"/>
    <mergeCell ref="B131:B135"/>
    <mergeCell ref="C131:C135"/>
    <mergeCell ref="A126:A130"/>
    <mergeCell ref="B126:B130"/>
    <mergeCell ref="C126:C130"/>
    <mergeCell ref="A22:A26"/>
    <mergeCell ref="A27:A31"/>
    <mergeCell ref="A89:A93"/>
    <mergeCell ref="B89:B93"/>
    <mergeCell ref="B84:B88"/>
    <mergeCell ref="A37:A41"/>
    <mergeCell ref="A32:A36"/>
    <mergeCell ref="B32:B36"/>
    <mergeCell ref="A47:A51"/>
    <mergeCell ref="B47:B51"/>
    <mergeCell ref="C22:C26"/>
    <mergeCell ref="B22:B26"/>
    <mergeCell ref="K19:K21"/>
    <mergeCell ref="B37:B41"/>
    <mergeCell ref="C37:C41"/>
    <mergeCell ref="I19:I21"/>
    <mergeCell ref="J19:J21"/>
    <mergeCell ref="B27:B31"/>
    <mergeCell ref="C27:C31"/>
    <mergeCell ref="C32:C36"/>
    <mergeCell ref="L19:L21"/>
    <mergeCell ref="A16:A21"/>
    <mergeCell ref="B16:B21"/>
    <mergeCell ref="C16:C21"/>
    <mergeCell ref="D16:D21"/>
    <mergeCell ref="E16:L18"/>
    <mergeCell ref="E19:E21"/>
    <mergeCell ref="F19:F21"/>
    <mergeCell ref="G19:G21"/>
    <mergeCell ref="H19:H21"/>
    <mergeCell ref="A42:A46"/>
    <mergeCell ref="B42:B46"/>
    <mergeCell ref="C42:C46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136:A140"/>
    <mergeCell ref="B136:B140"/>
    <mergeCell ref="C136:C140"/>
    <mergeCell ref="A74:A78"/>
    <mergeCell ref="B74:B78"/>
    <mergeCell ref="C74:C78"/>
    <mergeCell ref="A79:A83"/>
    <mergeCell ref="C89:C93"/>
    <mergeCell ref="A110:A114"/>
    <mergeCell ref="B79:B83"/>
    <mergeCell ref="C79:C83"/>
    <mergeCell ref="A84:A88"/>
    <mergeCell ref="B110:B114"/>
    <mergeCell ref="C110:C114"/>
    <mergeCell ref="A95:A99"/>
    <mergeCell ref="B95:B99"/>
    <mergeCell ref="C95:C99"/>
    <mergeCell ref="A68:A72"/>
    <mergeCell ref="B68:B72"/>
    <mergeCell ref="C68:C72"/>
    <mergeCell ref="C84:C8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15">
      <selection activeCell="E85" sqref="E85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3.421875" style="10" customWidth="1"/>
    <col min="6" max="6" width="13.421875" style="0" customWidth="1"/>
  </cols>
  <sheetData>
    <row r="2" spans="1:6" ht="12.75">
      <c r="A2" s="70" t="s">
        <v>0</v>
      </c>
      <c r="B2" s="70" t="s">
        <v>1</v>
      </c>
      <c r="C2" s="70" t="s">
        <v>2</v>
      </c>
      <c r="D2" s="70" t="s">
        <v>3</v>
      </c>
      <c r="E2" s="70" t="s">
        <v>68</v>
      </c>
      <c r="F2" s="70" t="s">
        <v>69</v>
      </c>
    </row>
    <row r="3" spans="1:6" ht="12.75">
      <c r="A3" s="47"/>
      <c r="B3" s="47"/>
      <c r="C3" s="47"/>
      <c r="D3" s="47"/>
      <c r="E3" s="47"/>
      <c r="F3" s="47"/>
    </row>
    <row r="4" spans="1:6" ht="12.75">
      <c r="A4" s="47"/>
      <c r="B4" s="47"/>
      <c r="C4" s="47"/>
      <c r="D4" s="47"/>
      <c r="E4" s="48"/>
      <c r="F4" s="48"/>
    </row>
    <row r="5" spans="1:6" ht="12.75">
      <c r="A5" s="47"/>
      <c r="B5" s="47"/>
      <c r="C5" s="47"/>
      <c r="D5" s="47"/>
      <c r="E5" s="77">
        <v>2017</v>
      </c>
      <c r="F5" s="70" t="s">
        <v>70</v>
      </c>
    </row>
    <row r="6" spans="1:6" ht="12.75">
      <c r="A6" s="47"/>
      <c r="B6" s="47"/>
      <c r="C6" s="47"/>
      <c r="D6" s="47"/>
      <c r="E6" s="78"/>
      <c r="F6" s="47"/>
    </row>
    <row r="7" spans="1:6" ht="12.75">
      <c r="A7" s="48"/>
      <c r="B7" s="48"/>
      <c r="C7" s="48"/>
      <c r="D7" s="48"/>
      <c r="E7" s="79"/>
      <c r="F7" s="48"/>
    </row>
    <row r="8" spans="1:6" ht="12.75" customHeight="1">
      <c r="A8" s="64">
        <v>1</v>
      </c>
      <c r="B8" s="64" t="s">
        <v>6</v>
      </c>
      <c r="C8" s="64" t="s">
        <v>7</v>
      </c>
      <c r="D8" s="6" t="s">
        <v>8</v>
      </c>
      <c r="E8" s="12">
        <f>E9+E10+E11+E12</f>
        <v>166388.5</v>
      </c>
      <c r="F8" s="6">
        <f>F9+F10+F11+F12</f>
        <v>94810.30000000002</v>
      </c>
    </row>
    <row r="9" spans="1:6" ht="25.5">
      <c r="A9" s="50"/>
      <c r="B9" s="50"/>
      <c r="C9" s="50"/>
      <c r="D9" s="2" t="s">
        <v>9</v>
      </c>
      <c r="E9" s="13">
        <f>E14+E45+E66+E71+E76+E82+E87+E92+E97+E103+E108+E113+E118</f>
        <v>0</v>
      </c>
      <c r="F9" s="1">
        <f>F14+F45+F66+F71+F76+F82+F87+F92+F97+F103+F108+F113+F118</f>
        <v>0</v>
      </c>
    </row>
    <row r="10" spans="1:6" ht="25.5">
      <c r="A10" s="50"/>
      <c r="B10" s="50"/>
      <c r="C10" s="50"/>
      <c r="D10" s="2" t="s">
        <v>10</v>
      </c>
      <c r="E10" s="13">
        <f>E15+E46++E67+E72+E77+E83+E88+E93+E98+E104+E109+E114+E119+E124</f>
        <v>118759.90000000001</v>
      </c>
      <c r="F10" s="1">
        <f>F15+F46++F67+F72+F77+F83+F88+F93+F98+F104+F109+F114+F119</f>
        <v>69528.90000000001</v>
      </c>
    </row>
    <row r="11" spans="1:6" ht="25.5">
      <c r="A11" s="50"/>
      <c r="B11" s="50"/>
      <c r="C11" s="50"/>
      <c r="D11" s="2" t="s">
        <v>11</v>
      </c>
      <c r="E11" s="13">
        <f>E16++E47+E68+E73+E78+E84+E89+E94+E99+E105+E110+E120+E115+E125</f>
        <v>47628.6</v>
      </c>
      <c r="F11" s="1">
        <f>F16++F47+F68+F73+F78+F84+F89+F94+F99+F105+F110+F120+F115</f>
        <v>24198.4</v>
      </c>
    </row>
    <row r="12" spans="1:6" ht="38.25">
      <c r="A12" s="51"/>
      <c r="B12" s="51"/>
      <c r="C12" s="51"/>
      <c r="D12" s="3" t="s">
        <v>12</v>
      </c>
      <c r="E12" s="13">
        <f>E17++E48+E69+E74+E79+E85+E90+E95+E100+E106+E111+E116+E121</f>
        <v>0</v>
      </c>
      <c r="F12" s="1">
        <f>F17++F48+F69+F74+F79+F85+F90+F95+F100+F106+F111+F116+F121</f>
        <v>1083</v>
      </c>
    </row>
    <row r="13" spans="1:6" ht="12.75" customHeight="1">
      <c r="A13" s="55" t="s">
        <v>13</v>
      </c>
      <c r="B13" s="49" t="s">
        <v>14</v>
      </c>
      <c r="C13" s="49" t="s">
        <v>15</v>
      </c>
      <c r="D13" s="6" t="s">
        <v>8</v>
      </c>
      <c r="E13" s="12">
        <f>E14+E15+E16+E17</f>
        <v>145709.9</v>
      </c>
      <c r="F13" s="6">
        <f>F14+F15+F16+F17</f>
        <v>84488.8</v>
      </c>
    </row>
    <row r="14" spans="1:6" ht="25.5">
      <c r="A14" s="56"/>
      <c r="B14" s="52"/>
      <c r="C14" s="52"/>
      <c r="D14" s="2" t="s">
        <v>9</v>
      </c>
      <c r="E14" s="13">
        <f aca="true" t="shared" si="0" ref="E14:F17">E19+E24+E29+E34+E40</f>
        <v>0</v>
      </c>
      <c r="F14" s="1">
        <f t="shared" si="0"/>
        <v>0</v>
      </c>
    </row>
    <row r="15" spans="1:6" ht="25.5">
      <c r="A15" s="56"/>
      <c r="B15" s="52"/>
      <c r="C15" s="52"/>
      <c r="D15" s="2" t="s">
        <v>10</v>
      </c>
      <c r="E15" s="13">
        <f>E20+E25+E30+E35+E41</f>
        <v>99933.1</v>
      </c>
      <c r="F15" s="1">
        <f t="shared" si="0"/>
        <v>59938.8</v>
      </c>
    </row>
    <row r="16" spans="1:6" ht="25.5">
      <c r="A16" s="56"/>
      <c r="B16" s="52"/>
      <c r="C16" s="52"/>
      <c r="D16" s="2" t="s">
        <v>11</v>
      </c>
      <c r="E16" s="13">
        <f>E21+E26+E31+E36+E42</f>
        <v>45776.799999999996</v>
      </c>
      <c r="F16" s="1">
        <f t="shared" si="0"/>
        <v>23467</v>
      </c>
    </row>
    <row r="17" spans="1:6" ht="38.25">
      <c r="A17" s="57"/>
      <c r="B17" s="53"/>
      <c r="C17" s="53"/>
      <c r="D17" s="3" t="s">
        <v>12</v>
      </c>
      <c r="E17" s="13">
        <f t="shared" si="0"/>
        <v>0</v>
      </c>
      <c r="F17" s="1">
        <f t="shared" si="0"/>
        <v>1083</v>
      </c>
    </row>
    <row r="18" spans="1:6" ht="12.75" customHeight="1">
      <c r="A18" s="61" t="s">
        <v>16</v>
      </c>
      <c r="B18" s="64" t="s">
        <v>17</v>
      </c>
      <c r="C18" s="64" t="s">
        <v>18</v>
      </c>
      <c r="D18" s="6" t="s">
        <v>8</v>
      </c>
      <c r="E18" s="12">
        <f>E19+E20+E21+E22</f>
        <v>28819.4</v>
      </c>
      <c r="F18" s="6">
        <f>F19+F20+F21+F22</f>
        <v>14762</v>
      </c>
    </row>
    <row r="19" spans="1:6" ht="25.5">
      <c r="A19" s="62"/>
      <c r="B19" s="50"/>
      <c r="C19" s="50"/>
      <c r="D19" s="2" t="s">
        <v>9</v>
      </c>
      <c r="E19" s="13"/>
      <c r="F19" s="1"/>
    </row>
    <row r="20" spans="1:6" ht="25.5">
      <c r="A20" s="62"/>
      <c r="B20" s="50"/>
      <c r="C20" s="50"/>
      <c r="D20" s="2" t="s">
        <v>10</v>
      </c>
      <c r="E20" s="13">
        <v>12331.1</v>
      </c>
      <c r="F20" s="14">
        <v>7354</v>
      </c>
    </row>
    <row r="21" spans="1:6" ht="25.5">
      <c r="A21" s="62"/>
      <c r="B21" s="50"/>
      <c r="C21" s="50"/>
      <c r="D21" s="2" t="s">
        <v>11</v>
      </c>
      <c r="E21" s="13">
        <v>16488.3</v>
      </c>
      <c r="F21" s="14">
        <v>7408</v>
      </c>
    </row>
    <row r="22" spans="1:6" ht="38.25">
      <c r="A22" s="63"/>
      <c r="B22" s="51"/>
      <c r="C22" s="51"/>
      <c r="D22" s="3" t="s">
        <v>12</v>
      </c>
      <c r="E22" s="13"/>
      <c r="F22" s="1"/>
    </row>
    <row r="23" spans="1:6" ht="12.75" customHeight="1">
      <c r="A23" s="61" t="s">
        <v>19</v>
      </c>
      <c r="B23" s="64" t="s">
        <v>17</v>
      </c>
      <c r="C23" s="64" t="s">
        <v>20</v>
      </c>
      <c r="D23" s="6" t="s">
        <v>8</v>
      </c>
      <c r="E23" s="12">
        <f>E24+E25+E26+E27</f>
        <v>108846.6</v>
      </c>
      <c r="F23" s="6">
        <f>F24+F25+F26+F27</f>
        <v>63854.9</v>
      </c>
    </row>
    <row r="24" spans="1:6" ht="25.5">
      <c r="A24" s="62"/>
      <c r="B24" s="50"/>
      <c r="C24" s="50"/>
      <c r="D24" s="2" t="s">
        <v>9</v>
      </c>
      <c r="E24" s="13"/>
      <c r="F24" s="1"/>
    </row>
    <row r="25" spans="1:6" ht="25.5">
      <c r="A25" s="62"/>
      <c r="B25" s="50"/>
      <c r="C25" s="50"/>
      <c r="D25" s="2" t="s">
        <v>10</v>
      </c>
      <c r="E25" s="13">
        <v>85802</v>
      </c>
      <c r="F25" s="14">
        <v>51313.8</v>
      </c>
    </row>
    <row r="26" spans="1:6" ht="25.5">
      <c r="A26" s="62"/>
      <c r="B26" s="50"/>
      <c r="C26" s="50"/>
      <c r="D26" s="2" t="s">
        <v>11</v>
      </c>
      <c r="E26" s="13">
        <v>23044.6</v>
      </c>
      <c r="F26" s="14">
        <v>12541.1</v>
      </c>
    </row>
    <row r="27" spans="1:6" ht="38.25">
      <c r="A27" s="63"/>
      <c r="B27" s="51"/>
      <c r="C27" s="51"/>
      <c r="D27" s="3" t="s">
        <v>12</v>
      </c>
      <c r="E27" s="13"/>
      <c r="F27" s="1"/>
    </row>
    <row r="28" spans="1:6" ht="12.75" customHeight="1">
      <c r="A28" s="61" t="s">
        <v>21</v>
      </c>
      <c r="B28" s="64" t="s">
        <v>17</v>
      </c>
      <c r="C28" s="64" t="s">
        <v>22</v>
      </c>
      <c r="D28" s="6" t="s">
        <v>8</v>
      </c>
      <c r="E28" s="12">
        <f>E29+E30+E31+E32</f>
        <v>3449.9</v>
      </c>
      <c r="F28" s="6">
        <f>F29+F30+F31+F32</f>
        <v>2031.6999999999998</v>
      </c>
    </row>
    <row r="29" spans="1:6" ht="25.5">
      <c r="A29" s="62"/>
      <c r="B29" s="50"/>
      <c r="C29" s="50"/>
      <c r="D29" s="2" t="s">
        <v>9</v>
      </c>
      <c r="E29" s="13"/>
      <c r="F29" s="1"/>
    </row>
    <row r="30" spans="1:6" ht="25.5">
      <c r="A30" s="62"/>
      <c r="B30" s="50"/>
      <c r="C30" s="50"/>
      <c r="D30" s="2" t="s">
        <v>10</v>
      </c>
      <c r="E30" s="13">
        <v>955</v>
      </c>
      <c r="F30" s="14">
        <v>608.4</v>
      </c>
    </row>
    <row r="31" spans="1:6" ht="25.5">
      <c r="A31" s="62"/>
      <c r="B31" s="50"/>
      <c r="C31" s="50"/>
      <c r="D31" s="2" t="s">
        <v>11</v>
      </c>
      <c r="E31" s="13">
        <v>2494.9</v>
      </c>
      <c r="F31" s="14">
        <v>1423.3</v>
      </c>
    </row>
    <row r="32" spans="1:6" ht="38.25">
      <c r="A32" s="63"/>
      <c r="B32" s="51"/>
      <c r="C32" s="51"/>
      <c r="D32" s="3" t="s">
        <v>12</v>
      </c>
      <c r="E32" s="13"/>
      <c r="F32" s="1"/>
    </row>
    <row r="33" spans="1:6" ht="12.75" customHeight="1">
      <c r="A33" s="61" t="s">
        <v>23</v>
      </c>
      <c r="B33" s="64" t="s">
        <v>17</v>
      </c>
      <c r="C33" s="64" t="s">
        <v>24</v>
      </c>
      <c r="D33" s="6" t="s">
        <v>8</v>
      </c>
      <c r="E33" s="12">
        <f>E34+E35+E36+E37</f>
        <v>2852.8</v>
      </c>
      <c r="F33" s="6">
        <f>F34+F35+F36+F37</f>
        <v>1595.5</v>
      </c>
    </row>
    <row r="34" spans="1:6" ht="25.5">
      <c r="A34" s="62"/>
      <c r="B34" s="50"/>
      <c r="C34" s="50"/>
      <c r="D34" s="2" t="s">
        <v>9</v>
      </c>
      <c r="E34" s="13"/>
      <c r="F34" s="1"/>
    </row>
    <row r="35" spans="1:6" ht="25.5">
      <c r="A35" s="62"/>
      <c r="B35" s="50"/>
      <c r="C35" s="50"/>
      <c r="D35" s="2" t="s">
        <v>10</v>
      </c>
      <c r="E35" s="13">
        <v>845</v>
      </c>
      <c r="F35" s="14">
        <v>662.6</v>
      </c>
    </row>
    <row r="36" spans="1:6" ht="25.5">
      <c r="A36" s="62"/>
      <c r="B36" s="50"/>
      <c r="C36" s="50"/>
      <c r="D36" s="2" t="s">
        <v>11</v>
      </c>
      <c r="E36" s="13">
        <v>2007.8</v>
      </c>
      <c r="F36" s="14">
        <v>932.9</v>
      </c>
    </row>
    <row r="37" spans="1:6" ht="38.25">
      <c r="A37" s="63"/>
      <c r="B37" s="51"/>
      <c r="C37" s="51"/>
      <c r="D37" s="3" t="s">
        <v>12</v>
      </c>
      <c r="E37" s="13"/>
      <c r="F37" s="1"/>
    </row>
    <row r="38" spans="1:6" ht="12.75">
      <c r="A38" s="5"/>
      <c r="B38" s="4"/>
      <c r="C38" s="4"/>
      <c r="D38" s="3"/>
      <c r="E38" s="13"/>
      <c r="F38" s="1"/>
    </row>
    <row r="39" spans="1:6" ht="12.75" customHeight="1">
      <c r="A39" s="61" t="s">
        <v>25</v>
      </c>
      <c r="B39" s="64" t="s">
        <v>17</v>
      </c>
      <c r="C39" s="64" t="s">
        <v>66</v>
      </c>
      <c r="D39" s="6" t="s">
        <v>8</v>
      </c>
      <c r="E39" s="12">
        <f>E40+E41+E42+E43</f>
        <v>1741.2</v>
      </c>
      <c r="F39" s="6">
        <f>F40+F41+F42+F43</f>
        <v>2244.7</v>
      </c>
    </row>
    <row r="40" spans="1:6" ht="25.5">
      <c r="A40" s="62"/>
      <c r="B40" s="50"/>
      <c r="C40" s="50"/>
      <c r="D40" s="2" t="s">
        <v>9</v>
      </c>
      <c r="E40" s="13"/>
      <c r="F40" s="1"/>
    </row>
    <row r="41" spans="1:6" ht="25.5">
      <c r="A41" s="62"/>
      <c r="B41" s="50"/>
      <c r="C41" s="50"/>
      <c r="D41" s="2" t="s">
        <v>10</v>
      </c>
      <c r="E41" s="13"/>
      <c r="F41" s="1"/>
    </row>
    <row r="42" spans="1:6" ht="25.5">
      <c r="A42" s="62"/>
      <c r="B42" s="50"/>
      <c r="C42" s="50"/>
      <c r="D42" s="2" t="s">
        <v>11</v>
      </c>
      <c r="E42" s="13">
        <v>1741.2</v>
      </c>
      <c r="F42" s="14">
        <v>1161.7</v>
      </c>
    </row>
    <row r="43" spans="1:6" ht="38.25">
      <c r="A43" s="63"/>
      <c r="B43" s="51"/>
      <c r="C43" s="51"/>
      <c r="D43" s="3" t="s">
        <v>12</v>
      </c>
      <c r="E43" s="13"/>
      <c r="F43" s="1">
        <v>1083</v>
      </c>
    </row>
    <row r="44" spans="1:6" ht="12.75" customHeight="1">
      <c r="A44" s="55" t="s">
        <v>26</v>
      </c>
      <c r="B44" s="49" t="s">
        <v>14</v>
      </c>
      <c r="C44" s="49" t="s">
        <v>27</v>
      </c>
      <c r="D44" s="6" t="s">
        <v>8</v>
      </c>
      <c r="E44" s="12">
        <f>E45+E46+E47+E48</f>
        <v>9130.2</v>
      </c>
      <c r="F44" s="6">
        <f>F45+F46+F47+F48</f>
        <v>2891.6</v>
      </c>
    </row>
    <row r="45" spans="1:6" ht="25.5">
      <c r="A45" s="56"/>
      <c r="B45" s="52"/>
      <c r="C45" s="52"/>
      <c r="D45" s="2" t="s">
        <v>9</v>
      </c>
      <c r="E45" s="13">
        <f>E50+E55+E61+E66+E71</f>
        <v>0</v>
      </c>
      <c r="F45" s="1">
        <f>F50+F55+F61+F66+F71</f>
        <v>0</v>
      </c>
    </row>
    <row r="46" spans="1:6" ht="25.5">
      <c r="A46" s="56"/>
      <c r="B46" s="52"/>
      <c r="C46" s="52"/>
      <c r="D46" s="2" t="s">
        <v>10</v>
      </c>
      <c r="E46" s="13">
        <f>E51+E56+E62</f>
        <v>9130.2</v>
      </c>
      <c r="F46" s="1">
        <f>F51+F56+F62</f>
        <v>2891.6</v>
      </c>
    </row>
    <row r="47" spans="1:6" ht="25.5">
      <c r="A47" s="56"/>
      <c r="B47" s="52"/>
      <c r="C47" s="52"/>
      <c r="D47" s="2" t="s">
        <v>11</v>
      </c>
      <c r="E47" s="13">
        <f>E52+E57+E63</f>
        <v>0</v>
      </c>
      <c r="F47" s="1">
        <f>F52+F57+F63</f>
        <v>0</v>
      </c>
    </row>
    <row r="48" spans="1:6" ht="38.25">
      <c r="A48" s="57"/>
      <c r="B48" s="53"/>
      <c r="C48" s="53"/>
      <c r="D48" s="3" t="s">
        <v>12</v>
      </c>
      <c r="E48" s="13">
        <f>E53+E58+E64+E69+E74</f>
        <v>0</v>
      </c>
      <c r="F48" s="1">
        <f>F53+F58+F64+F69+F74</f>
        <v>0</v>
      </c>
    </row>
    <row r="49" spans="1:6" ht="12.75" customHeight="1">
      <c r="A49" s="61" t="s">
        <v>28</v>
      </c>
      <c r="B49" s="64" t="s">
        <v>17</v>
      </c>
      <c r="C49" s="64" t="s">
        <v>29</v>
      </c>
      <c r="D49" s="6" t="s">
        <v>8</v>
      </c>
      <c r="E49" s="12">
        <f>E50+E51+E52+E53</f>
        <v>3699</v>
      </c>
      <c r="F49" s="6">
        <f>F50+F51+F52+F53</f>
        <v>1912</v>
      </c>
    </row>
    <row r="50" spans="1:6" ht="25.5">
      <c r="A50" s="62"/>
      <c r="B50" s="50"/>
      <c r="C50" s="50"/>
      <c r="D50" s="2" t="s">
        <v>9</v>
      </c>
      <c r="E50" s="13"/>
      <c r="F50" s="1"/>
    </row>
    <row r="51" spans="1:6" ht="25.5">
      <c r="A51" s="62"/>
      <c r="B51" s="50"/>
      <c r="C51" s="50"/>
      <c r="D51" s="2" t="s">
        <v>10</v>
      </c>
      <c r="E51" s="13">
        <v>3699</v>
      </c>
      <c r="F51" s="14">
        <v>1912</v>
      </c>
    </row>
    <row r="52" spans="1:6" ht="25.5">
      <c r="A52" s="62"/>
      <c r="B52" s="50"/>
      <c r="C52" s="50"/>
      <c r="D52" s="2" t="s">
        <v>11</v>
      </c>
      <c r="E52" s="13"/>
      <c r="F52" s="1"/>
    </row>
    <row r="53" spans="1:6" ht="38.25">
      <c r="A53" s="63"/>
      <c r="B53" s="51"/>
      <c r="C53" s="51"/>
      <c r="D53" s="3" t="s">
        <v>12</v>
      </c>
      <c r="E53" s="13"/>
      <c r="F53" s="1"/>
    </row>
    <row r="54" spans="1:6" ht="12.75" customHeight="1">
      <c r="A54" s="61" t="s">
        <v>30</v>
      </c>
      <c r="B54" s="64" t="s">
        <v>17</v>
      </c>
      <c r="C54" s="64" t="s">
        <v>31</v>
      </c>
      <c r="D54" s="6" t="s">
        <v>8</v>
      </c>
      <c r="E54" s="12">
        <f>E55+E56+E57+E58</f>
        <v>1886</v>
      </c>
      <c r="F54" s="6">
        <f>F55+F56+F57+F58</f>
        <v>979.6</v>
      </c>
    </row>
    <row r="55" spans="1:6" ht="25.5">
      <c r="A55" s="62"/>
      <c r="B55" s="50"/>
      <c r="C55" s="50"/>
      <c r="D55" s="2" t="s">
        <v>9</v>
      </c>
      <c r="E55" s="13"/>
      <c r="F55" s="1"/>
    </row>
    <row r="56" spans="1:6" ht="25.5">
      <c r="A56" s="62"/>
      <c r="B56" s="50"/>
      <c r="C56" s="50"/>
      <c r="D56" s="2" t="s">
        <v>10</v>
      </c>
      <c r="E56" s="13">
        <v>1886</v>
      </c>
      <c r="F56" s="14">
        <v>979.6</v>
      </c>
    </row>
    <row r="57" spans="1:6" ht="25.5">
      <c r="A57" s="62"/>
      <c r="B57" s="50"/>
      <c r="C57" s="50"/>
      <c r="D57" s="2" t="s">
        <v>11</v>
      </c>
      <c r="E57" s="13"/>
      <c r="F57" s="1"/>
    </row>
    <row r="58" spans="1:6" ht="38.25">
      <c r="A58" s="63"/>
      <c r="B58" s="51"/>
      <c r="C58" s="51"/>
      <c r="D58" s="3" t="s">
        <v>12</v>
      </c>
      <c r="E58" s="13"/>
      <c r="F58" s="1"/>
    </row>
    <row r="59" spans="1:6" ht="12.75">
      <c r="A59" s="5"/>
      <c r="B59" s="4"/>
      <c r="C59" s="4"/>
      <c r="D59" s="3"/>
      <c r="E59" s="13"/>
      <c r="F59" s="1"/>
    </row>
    <row r="60" spans="1:6" ht="12.75" customHeight="1">
      <c r="A60" s="61" t="s">
        <v>32</v>
      </c>
      <c r="B60" s="64" t="s">
        <v>17</v>
      </c>
      <c r="C60" s="64" t="s">
        <v>33</v>
      </c>
      <c r="D60" s="6" t="s">
        <v>8</v>
      </c>
      <c r="E60" s="12">
        <f>E61+E62+E63+E64</f>
        <v>3545.2</v>
      </c>
      <c r="F60" s="6">
        <f>F61+F62+F63+F64</f>
        <v>0</v>
      </c>
    </row>
    <row r="61" spans="1:6" ht="25.5">
      <c r="A61" s="62"/>
      <c r="B61" s="50"/>
      <c r="C61" s="50"/>
      <c r="D61" s="2" t="s">
        <v>9</v>
      </c>
      <c r="E61" s="13"/>
      <c r="F61" s="1"/>
    </row>
    <row r="62" spans="1:6" ht="25.5">
      <c r="A62" s="62"/>
      <c r="B62" s="50"/>
      <c r="C62" s="50"/>
      <c r="D62" s="2" t="s">
        <v>10</v>
      </c>
      <c r="E62" s="13">
        <v>3545.2</v>
      </c>
      <c r="F62" s="1"/>
    </row>
    <row r="63" spans="1:6" ht="25.5">
      <c r="A63" s="62"/>
      <c r="B63" s="50"/>
      <c r="C63" s="50"/>
      <c r="D63" s="2" t="s">
        <v>11</v>
      </c>
      <c r="E63" s="13"/>
      <c r="F63" s="1"/>
    </row>
    <row r="64" spans="1:6" ht="38.25">
      <c r="A64" s="63"/>
      <c r="B64" s="51"/>
      <c r="C64" s="51"/>
      <c r="D64" s="3" t="s">
        <v>12</v>
      </c>
      <c r="E64" s="13"/>
      <c r="F64" s="1"/>
    </row>
    <row r="65" spans="1:6" ht="12.75" customHeight="1">
      <c r="A65" s="55" t="s">
        <v>34</v>
      </c>
      <c r="B65" s="49" t="s">
        <v>35</v>
      </c>
      <c r="C65" s="49" t="s">
        <v>36</v>
      </c>
      <c r="D65" s="6" t="s">
        <v>8</v>
      </c>
      <c r="E65" s="12">
        <f>E66+E67+E68+E69</f>
        <v>1343.6</v>
      </c>
      <c r="F65" s="6">
        <f>F66+F67+F68+F69</f>
        <v>640.3</v>
      </c>
    </row>
    <row r="66" spans="1:6" ht="25.5">
      <c r="A66" s="56"/>
      <c r="B66" s="52"/>
      <c r="C66" s="52"/>
      <c r="D66" s="2" t="s">
        <v>9</v>
      </c>
      <c r="E66" s="13"/>
      <c r="F66" s="1"/>
    </row>
    <row r="67" spans="1:6" ht="25.5">
      <c r="A67" s="56"/>
      <c r="B67" s="52"/>
      <c r="C67" s="52"/>
      <c r="D67" s="2" t="s">
        <v>10</v>
      </c>
      <c r="E67" s="13">
        <v>463</v>
      </c>
      <c r="F67" s="14">
        <v>389.9</v>
      </c>
    </row>
    <row r="68" spans="1:6" ht="25.5">
      <c r="A68" s="56"/>
      <c r="B68" s="52"/>
      <c r="C68" s="52"/>
      <c r="D68" s="2" t="s">
        <v>11</v>
      </c>
      <c r="E68" s="13">
        <v>880.6</v>
      </c>
      <c r="F68" s="14">
        <v>250.4</v>
      </c>
    </row>
    <row r="69" spans="1:6" ht="38.25">
      <c r="A69" s="57"/>
      <c r="B69" s="53"/>
      <c r="C69" s="53"/>
      <c r="D69" s="3" t="s">
        <v>12</v>
      </c>
      <c r="E69" s="13"/>
      <c r="F69" s="1"/>
    </row>
    <row r="70" spans="1:6" ht="12.75" customHeight="1">
      <c r="A70" s="55" t="s">
        <v>37</v>
      </c>
      <c r="B70" s="49" t="s">
        <v>35</v>
      </c>
      <c r="C70" s="49" t="s">
        <v>38</v>
      </c>
      <c r="D70" s="6" t="s">
        <v>8</v>
      </c>
      <c r="E70" s="12">
        <f>E71+E72+E73+E74</f>
        <v>713.5</v>
      </c>
      <c r="F70" s="6">
        <f>F71+F72+F73+F74</f>
        <v>378.8</v>
      </c>
    </row>
    <row r="71" spans="1:6" ht="25.5">
      <c r="A71" s="56"/>
      <c r="B71" s="52"/>
      <c r="C71" s="52"/>
      <c r="D71" s="2" t="s">
        <v>9</v>
      </c>
      <c r="E71" s="13"/>
      <c r="F71" s="1"/>
    </row>
    <row r="72" spans="1:6" ht="25.5">
      <c r="A72" s="56"/>
      <c r="B72" s="52"/>
      <c r="C72" s="52"/>
      <c r="D72" s="2" t="s">
        <v>10</v>
      </c>
      <c r="E72" s="13"/>
      <c r="F72" s="1"/>
    </row>
    <row r="73" spans="1:6" ht="25.5">
      <c r="A73" s="56"/>
      <c r="B73" s="52"/>
      <c r="C73" s="52"/>
      <c r="D73" s="2" t="s">
        <v>11</v>
      </c>
      <c r="E73" s="13">
        <v>713.5</v>
      </c>
      <c r="F73" s="14">
        <v>378.8</v>
      </c>
    </row>
    <row r="74" spans="1:6" ht="38.25">
      <c r="A74" s="57"/>
      <c r="B74" s="53"/>
      <c r="C74" s="53"/>
      <c r="D74" s="3" t="s">
        <v>12</v>
      </c>
      <c r="E74" s="13"/>
      <c r="F74" s="1"/>
    </row>
    <row r="75" spans="1:6" ht="12.75" customHeight="1">
      <c r="A75" s="55" t="s">
        <v>39</v>
      </c>
      <c r="B75" s="49" t="s">
        <v>35</v>
      </c>
      <c r="C75" s="49" t="s">
        <v>40</v>
      </c>
      <c r="D75" s="6" t="s">
        <v>8</v>
      </c>
      <c r="E75" s="12">
        <f>E76+E77+E78+E79</f>
        <v>485</v>
      </c>
      <c r="F75" s="6">
        <f>F76+F77+F78+F79</f>
        <v>169.9</v>
      </c>
    </row>
    <row r="76" spans="1:6" ht="25.5">
      <c r="A76" s="56"/>
      <c r="B76" s="52"/>
      <c r="C76" s="52"/>
      <c r="D76" s="2" t="s">
        <v>9</v>
      </c>
      <c r="E76" s="13"/>
      <c r="F76" s="1"/>
    </row>
    <row r="77" spans="1:6" ht="25.5">
      <c r="A77" s="56"/>
      <c r="B77" s="52"/>
      <c r="C77" s="52"/>
      <c r="D77" s="2" t="s">
        <v>10</v>
      </c>
      <c r="E77" s="13">
        <v>485</v>
      </c>
      <c r="F77" s="14">
        <v>169.9</v>
      </c>
    </row>
    <row r="78" spans="1:6" ht="25.5">
      <c r="A78" s="56"/>
      <c r="B78" s="52"/>
      <c r="C78" s="52"/>
      <c r="D78" s="2" t="s">
        <v>11</v>
      </c>
      <c r="E78" s="13"/>
      <c r="F78" s="1"/>
    </row>
    <row r="79" spans="1:6" ht="38.25">
      <c r="A79" s="57"/>
      <c r="B79" s="53"/>
      <c r="C79" s="53"/>
      <c r="D79" s="3" t="s">
        <v>12</v>
      </c>
      <c r="E79" s="13"/>
      <c r="F79" s="1"/>
    </row>
    <row r="80" spans="1:6" ht="12.75">
      <c r="A80" s="7"/>
      <c r="B80" s="8"/>
      <c r="C80" s="8"/>
      <c r="D80" s="3"/>
      <c r="E80" s="13"/>
      <c r="F80" s="1"/>
    </row>
    <row r="81" spans="1:6" ht="12.75" customHeight="1">
      <c r="A81" s="55" t="s">
        <v>41</v>
      </c>
      <c r="B81" s="49" t="s">
        <v>35</v>
      </c>
      <c r="C81" s="49" t="s">
        <v>42</v>
      </c>
      <c r="D81" s="6" t="s">
        <v>8</v>
      </c>
      <c r="E81" s="12">
        <f>E82+E83+E84+E85</f>
        <v>700.5</v>
      </c>
      <c r="F81" s="6">
        <f>F82+F83+F84+F85</f>
        <v>394.7</v>
      </c>
    </row>
    <row r="82" spans="1:6" ht="25.5">
      <c r="A82" s="56"/>
      <c r="B82" s="52"/>
      <c r="C82" s="52"/>
      <c r="D82" s="2" t="s">
        <v>9</v>
      </c>
      <c r="E82" s="13"/>
      <c r="F82" s="1"/>
    </row>
    <row r="83" spans="1:6" ht="25.5">
      <c r="A83" s="56"/>
      <c r="B83" s="52"/>
      <c r="C83" s="52"/>
      <c r="D83" s="2" t="s">
        <v>10</v>
      </c>
      <c r="E83" s="13">
        <v>534.6</v>
      </c>
      <c r="F83" s="14">
        <v>296.5</v>
      </c>
    </row>
    <row r="84" spans="1:6" ht="25.5">
      <c r="A84" s="56"/>
      <c r="B84" s="52"/>
      <c r="C84" s="52"/>
      <c r="D84" s="2" t="s">
        <v>11</v>
      </c>
      <c r="E84" s="13">
        <v>165.9</v>
      </c>
      <c r="F84" s="14">
        <v>98.2</v>
      </c>
    </row>
    <row r="85" spans="1:6" ht="38.25">
      <c r="A85" s="57"/>
      <c r="B85" s="53"/>
      <c r="C85" s="53"/>
      <c r="D85" s="3" t="s">
        <v>12</v>
      </c>
      <c r="E85" s="13"/>
      <c r="F85" s="1"/>
    </row>
    <row r="86" spans="1:6" ht="12.75" customHeight="1">
      <c r="A86" s="55" t="s">
        <v>43</v>
      </c>
      <c r="B86" s="49" t="s">
        <v>35</v>
      </c>
      <c r="C86" s="49" t="s">
        <v>44</v>
      </c>
      <c r="D86" s="6" t="s">
        <v>8</v>
      </c>
      <c r="E86" s="12">
        <f>E87+E88+E89+E90</f>
        <v>20</v>
      </c>
      <c r="F86" s="6">
        <f>F87+F88+F89+F90</f>
        <v>4</v>
      </c>
    </row>
    <row r="87" spans="1:6" ht="25.5">
      <c r="A87" s="56"/>
      <c r="B87" s="52"/>
      <c r="C87" s="52"/>
      <c r="D87" s="2" t="s">
        <v>9</v>
      </c>
      <c r="E87" s="13"/>
      <c r="F87" s="1"/>
    </row>
    <row r="88" spans="1:6" ht="25.5">
      <c r="A88" s="56"/>
      <c r="B88" s="52"/>
      <c r="C88" s="52"/>
      <c r="D88" s="2" t="s">
        <v>10</v>
      </c>
      <c r="E88" s="13"/>
      <c r="F88" s="1"/>
    </row>
    <row r="89" spans="1:6" ht="25.5">
      <c r="A89" s="56"/>
      <c r="B89" s="52"/>
      <c r="C89" s="52"/>
      <c r="D89" s="2" t="s">
        <v>11</v>
      </c>
      <c r="E89" s="13">
        <v>20</v>
      </c>
      <c r="F89" s="14">
        <v>4</v>
      </c>
    </row>
    <row r="90" spans="1:6" ht="38.25">
      <c r="A90" s="57"/>
      <c r="B90" s="53"/>
      <c r="C90" s="53"/>
      <c r="D90" s="3" t="s">
        <v>12</v>
      </c>
      <c r="E90" s="13"/>
      <c r="F90" s="1"/>
    </row>
    <row r="91" spans="1:6" ht="12.75" customHeight="1">
      <c r="A91" s="55" t="s">
        <v>45</v>
      </c>
      <c r="B91" s="49" t="s">
        <v>35</v>
      </c>
      <c r="C91" s="49" t="s">
        <v>46</v>
      </c>
      <c r="D91" s="6" t="s">
        <v>8</v>
      </c>
      <c r="E91" s="12">
        <f>E92+E93+E94+E95</f>
        <v>19.9</v>
      </c>
      <c r="F91" s="6">
        <f>F92+F93+F94+F95</f>
        <v>0</v>
      </c>
    </row>
    <row r="92" spans="1:6" ht="25.5">
      <c r="A92" s="56"/>
      <c r="B92" s="52"/>
      <c r="C92" s="52"/>
      <c r="D92" s="2" t="s">
        <v>9</v>
      </c>
      <c r="E92" s="13"/>
      <c r="F92" s="1"/>
    </row>
    <row r="93" spans="1:6" ht="25.5">
      <c r="A93" s="56"/>
      <c r="B93" s="52"/>
      <c r="C93" s="52"/>
      <c r="D93" s="2" t="s">
        <v>10</v>
      </c>
      <c r="E93" s="13"/>
      <c r="F93" s="1"/>
    </row>
    <row r="94" spans="1:6" ht="25.5">
      <c r="A94" s="56"/>
      <c r="B94" s="52"/>
      <c r="C94" s="52"/>
      <c r="D94" s="2" t="s">
        <v>11</v>
      </c>
      <c r="E94" s="13">
        <v>19.9</v>
      </c>
      <c r="F94" s="1"/>
    </row>
    <row r="95" spans="1:6" ht="38.25">
      <c r="A95" s="57"/>
      <c r="B95" s="53"/>
      <c r="C95" s="53"/>
      <c r="D95" s="3" t="s">
        <v>12</v>
      </c>
      <c r="E95" s="13"/>
      <c r="F95" s="1"/>
    </row>
    <row r="96" spans="1:6" ht="12.75" customHeight="1">
      <c r="A96" s="55" t="s">
        <v>47</v>
      </c>
      <c r="B96" s="49" t="s">
        <v>35</v>
      </c>
      <c r="C96" s="49" t="s">
        <v>48</v>
      </c>
      <c r="D96" s="6" t="s">
        <v>8</v>
      </c>
      <c r="E96" s="12">
        <f>E97+E98+E99+E100</f>
        <v>0</v>
      </c>
      <c r="F96" s="6">
        <f>F97+F98+F99+F100</f>
        <v>0</v>
      </c>
    </row>
    <row r="97" spans="1:6" ht="25.5">
      <c r="A97" s="56"/>
      <c r="B97" s="52"/>
      <c r="C97" s="52"/>
      <c r="D97" s="2" t="s">
        <v>9</v>
      </c>
      <c r="E97" s="13"/>
      <c r="F97" s="1"/>
    </row>
    <row r="98" spans="1:6" ht="25.5">
      <c r="A98" s="56"/>
      <c r="B98" s="52"/>
      <c r="C98" s="52"/>
      <c r="D98" s="2" t="s">
        <v>10</v>
      </c>
      <c r="E98" s="13"/>
      <c r="F98" s="1"/>
    </row>
    <row r="99" spans="1:6" ht="25.5">
      <c r="A99" s="56"/>
      <c r="B99" s="52"/>
      <c r="C99" s="52"/>
      <c r="D99" s="2" t="s">
        <v>11</v>
      </c>
      <c r="E99" s="13"/>
      <c r="F99" s="1"/>
    </row>
    <row r="100" spans="1:6" ht="38.25">
      <c r="A100" s="57"/>
      <c r="B100" s="53"/>
      <c r="C100" s="53"/>
      <c r="D100" s="3" t="s">
        <v>12</v>
      </c>
      <c r="E100" s="13"/>
      <c r="F100" s="1"/>
    </row>
    <row r="101" spans="1:6" ht="12.75">
      <c r="A101" s="7"/>
      <c r="B101" s="8"/>
      <c r="C101" s="8"/>
      <c r="D101" s="3"/>
      <c r="E101" s="13"/>
      <c r="F101" s="1"/>
    </row>
    <row r="102" spans="1:6" ht="12.75" customHeight="1">
      <c r="A102" s="55" t="s">
        <v>49</v>
      </c>
      <c r="B102" s="49" t="s">
        <v>35</v>
      </c>
      <c r="C102" s="49" t="s">
        <v>50</v>
      </c>
      <c r="D102" s="6" t="s">
        <v>8</v>
      </c>
      <c r="E102" s="12">
        <f>E103+E104+E105+E106</f>
        <v>0</v>
      </c>
      <c r="F102" s="6">
        <f>F103+F104+F105+F106</f>
        <v>0</v>
      </c>
    </row>
    <row r="103" spans="1:6" ht="25.5">
      <c r="A103" s="56"/>
      <c r="B103" s="52"/>
      <c r="C103" s="52"/>
      <c r="D103" s="2" t="s">
        <v>9</v>
      </c>
      <c r="E103" s="13"/>
      <c r="F103" s="1"/>
    </row>
    <row r="104" spans="1:6" ht="25.5">
      <c r="A104" s="56"/>
      <c r="B104" s="52"/>
      <c r="C104" s="52"/>
      <c r="D104" s="2" t="s">
        <v>10</v>
      </c>
      <c r="E104" s="13"/>
      <c r="F104" s="1"/>
    </row>
    <row r="105" spans="1:6" ht="25.5">
      <c r="A105" s="56"/>
      <c r="B105" s="52"/>
      <c r="C105" s="52"/>
      <c r="D105" s="2" t="s">
        <v>11</v>
      </c>
      <c r="E105" s="13"/>
      <c r="F105" s="1"/>
    </row>
    <row r="106" spans="1:6" ht="38.25">
      <c r="A106" s="57"/>
      <c r="B106" s="53"/>
      <c r="C106" s="53"/>
      <c r="D106" s="3" t="s">
        <v>12</v>
      </c>
      <c r="E106" s="13"/>
      <c r="F106" s="1"/>
    </row>
    <row r="107" spans="1:6" ht="12.75" customHeight="1">
      <c r="A107" s="55" t="s">
        <v>51</v>
      </c>
      <c r="B107" s="49" t="s">
        <v>35</v>
      </c>
      <c r="C107" s="58" t="s">
        <v>52</v>
      </c>
      <c r="D107" s="6" t="s">
        <v>8</v>
      </c>
      <c r="E107" s="12">
        <f>E108+E109+E110+E111</f>
        <v>7228</v>
      </c>
      <c r="F107" s="6">
        <f>F108+F109+F110+F111</f>
        <v>5842.2</v>
      </c>
    </row>
    <row r="108" spans="1:6" ht="26.25" customHeight="1">
      <c r="A108" s="56"/>
      <c r="B108" s="52"/>
      <c r="C108" s="59"/>
      <c r="D108" s="2" t="s">
        <v>9</v>
      </c>
      <c r="E108" s="13"/>
      <c r="F108" s="1"/>
    </row>
    <row r="109" spans="1:6" ht="29.25" customHeight="1">
      <c r="A109" s="56"/>
      <c r="B109" s="52"/>
      <c r="C109" s="59"/>
      <c r="D109" s="2" t="s">
        <v>10</v>
      </c>
      <c r="E109" s="13">
        <v>7228</v>
      </c>
      <c r="F109" s="14">
        <v>5842.2</v>
      </c>
    </row>
    <row r="110" spans="1:6" ht="27.75" customHeight="1">
      <c r="A110" s="56"/>
      <c r="B110" s="52"/>
      <c r="C110" s="59"/>
      <c r="D110" s="2" t="s">
        <v>11</v>
      </c>
      <c r="E110" s="13"/>
      <c r="F110" s="1"/>
    </row>
    <row r="111" spans="1:6" ht="38.25">
      <c r="A111" s="57"/>
      <c r="B111" s="53"/>
      <c r="C111" s="60"/>
      <c r="D111" s="3" t="s">
        <v>12</v>
      </c>
      <c r="E111" s="13"/>
      <c r="F111" s="1"/>
    </row>
    <row r="112" spans="1:6" ht="12.75" customHeight="1">
      <c r="A112" s="55" t="s">
        <v>53</v>
      </c>
      <c r="B112" s="49" t="s">
        <v>35</v>
      </c>
      <c r="C112" s="49" t="s">
        <v>54</v>
      </c>
      <c r="D112" s="6" t="s">
        <v>8</v>
      </c>
      <c r="E112" s="12">
        <f>E113+E114+E115+E116</f>
        <v>0</v>
      </c>
      <c r="F112" s="6">
        <f>F113+F114+F115+F116</f>
        <v>0</v>
      </c>
    </row>
    <row r="113" spans="1:6" ht="25.5">
      <c r="A113" s="56"/>
      <c r="B113" s="52"/>
      <c r="C113" s="52"/>
      <c r="D113" s="2" t="s">
        <v>9</v>
      </c>
      <c r="E113" s="13"/>
      <c r="F113" s="1"/>
    </row>
    <row r="114" spans="1:6" ht="25.5">
      <c r="A114" s="56"/>
      <c r="B114" s="52"/>
      <c r="C114" s="52"/>
      <c r="D114" s="2" t="s">
        <v>10</v>
      </c>
      <c r="E114" s="13"/>
      <c r="F114" s="1"/>
    </row>
    <row r="115" spans="1:6" ht="25.5">
      <c r="A115" s="56"/>
      <c r="B115" s="52"/>
      <c r="C115" s="52"/>
      <c r="D115" s="2" t="s">
        <v>11</v>
      </c>
      <c r="E115" s="13"/>
      <c r="F115" s="1"/>
    </row>
    <row r="116" spans="1:6" ht="38.25">
      <c r="A116" s="57"/>
      <c r="B116" s="53"/>
      <c r="C116" s="53"/>
      <c r="D116" s="3" t="s">
        <v>12</v>
      </c>
      <c r="E116" s="13"/>
      <c r="F116" s="1"/>
    </row>
    <row r="117" spans="1:6" ht="12.75" customHeight="1">
      <c r="A117" s="55" t="s">
        <v>56</v>
      </c>
      <c r="B117" s="49" t="s">
        <v>35</v>
      </c>
      <c r="C117" s="49" t="s">
        <v>55</v>
      </c>
      <c r="D117" s="6" t="s">
        <v>8</v>
      </c>
      <c r="E117" s="12">
        <f>E118+E119+E120+E121</f>
        <v>0</v>
      </c>
      <c r="F117" s="6">
        <f>F118+F119+F120+F121</f>
        <v>0</v>
      </c>
    </row>
    <row r="118" spans="1:6" ht="25.5">
      <c r="A118" s="56"/>
      <c r="B118" s="52"/>
      <c r="C118" s="52"/>
      <c r="D118" s="2" t="s">
        <v>9</v>
      </c>
      <c r="E118" s="13"/>
      <c r="F118" s="1"/>
    </row>
    <row r="119" spans="1:6" ht="25.5">
      <c r="A119" s="56"/>
      <c r="B119" s="52"/>
      <c r="C119" s="52"/>
      <c r="D119" s="2" t="s">
        <v>10</v>
      </c>
      <c r="E119" s="13"/>
      <c r="F119" s="1"/>
    </row>
    <row r="120" spans="1:6" ht="25.5">
      <c r="A120" s="56"/>
      <c r="B120" s="52"/>
      <c r="C120" s="52"/>
      <c r="D120" s="2" t="s">
        <v>11</v>
      </c>
      <c r="E120" s="13"/>
      <c r="F120" s="1"/>
    </row>
    <row r="121" spans="1:6" ht="38.25">
      <c r="A121" s="57"/>
      <c r="B121" s="53"/>
      <c r="C121" s="53"/>
      <c r="D121" s="3" t="s">
        <v>12</v>
      </c>
      <c r="E121" s="13"/>
      <c r="F121" s="1"/>
    </row>
    <row r="122" spans="1:6" ht="12.75">
      <c r="A122" s="46" t="s">
        <v>64</v>
      </c>
      <c r="B122" s="49" t="s">
        <v>35</v>
      </c>
      <c r="C122" s="49" t="s">
        <v>65</v>
      </c>
      <c r="D122" s="6" t="s">
        <v>8</v>
      </c>
      <c r="E122" s="12">
        <f>E123+E124+E125+E126</f>
        <v>1037.9</v>
      </c>
      <c r="F122" s="1"/>
    </row>
    <row r="123" spans="1:6" ht="25.5">
      <c r="A123" s="54"/>
      <c r="B123" s="50"/>
      <c r="C123" s="52"/>
      <c r="D123" s="2" t="s">
        <v>9</v>
      </c>
      <c r="E123" s="13"/>
      <c r="F123" s="1"/>
    </row>
    <row r="124" spans="1:6" ht="25.5">
      <c r="A124" s="54"/>
      <c r="B124" s="50"/>
      <c r="C124" s="52"/>
      <c r="D124" s="2" t="s">
        <v>10</v>
      </c>
      <c r="E124" s="13">
        <v>986</v>
      </c>
      <c r="F124" s="1"/>
    </row>
    <row r="125" spans="1:6" ht="25.5">
      <c r="A125" s="54"/>
      <c r="B125" s="50"/>
      <c r="C125" s="52"/>
      <c r="D125" s="2" t="s">
        <v>11</v>
      </c>
      <c r="E125" s="13">
        <v>51.9</v>
      </c>
      <c r="F125" s="1"/>
    </row>
    <row r="126" spans="1:6" ht="38.25">
      <c r="A126" s="45"/>
      <c r="B126" s="51"/>
      <c r="C126" s="53"/>
      <c r="D126" s="3" t="s">
        <v>12</v>
      </c>
      <c r="E126" s="13"/>
      <c r="F126" s="1"/>
    </row>
  </sheetData>
  <sheetProtection/>
  <mergeCells count="77">
    <mergeCell ref="C49:C53"/>
    <mergeCell ref="A54:A58"/>
    <mergeCell ref="B54:B58"/>
    <mergeCell ref="C54:C58"/>
    <mergeCell ref="A49:A53"/>
    <mergeCell ref="B49:B53"/>
    <mergeCell ref="A122:A126"/>
    <mergeCell ref="B122:B126"/>
    <mergeCell ref="C122:C126"/>
    <mergeCell ref="A96:A100"/>
    <mergeCell ref="B96:B100"/>
    <mergeCell ref="C96:C100"/>
    <mergeCell ref="A60:A64"/>
    <mergeCell ref="B60:B64"/>
    <mergeCell ref="C60:C64"/>
    <mergeCell ref="B70:B74"/>
    <mergeCell ref="C70:C74"/>
    <mergeCell ref="C65:C69"/>
    <mergeCell ref="A70:A74"/>
    <mergeCell ref="A75:A79"/>
    <mergeCell ref="B75:B79"/>
    <mergeCell ref="C75:C79"/>
    <mergeCell ref="A65:A69"/>
    <mergeCell ref="B65:B69"/>
    <mergeCell ref="A39:A43"/>
    <mergeCell ref="B39:B43"/>
    <mergeCell ref="C39:C43"/>
    <mergeCell ref="A44:A48"/>
    <mergeCell ref="B44:B48"/>
    <mergeCell ref="C44:C48"/>
    <mergeCell ref="A28:A32"/>
    <mergeCell ref="B28:B32"/>
    <mergeCell ref="C28:C32"/>
    <mergeCell ref="A33:A37"/>
    <mergeCell ref="B33:B37"/>
    <mergeCell ref="C33:C37"/>
    <mergeCell ref="A18:A22"/>
    <mergeCell ref="B18:B22"/>
    <mergeCell ref="C18:C22"/>
    <mergeCell ref="A23:A27"/>
    <mergeCell ref="B23:B27"/>
    <mergeCell ref="C23:C27"/>
    <mergeCell ref="C8:C12"/>
    <mergeCell ref="B8:B12"/>
    <mergeCell ref="A8:A12"/>
    <mergeCell ref="A13:A17"/>
    <mergeCell ref="B13:B17"/>
    <mergeCell ref="C13:C17"/>
    <mergeCell ref="F5:F7"/>
    <mergeCell ref="E5:E7"/>
    <mergeCell ref="E2:E4"/>
    <mergeCell ref="A2:A7"/>
    <mergeCell ref="B2:B7"/>
    <mergeCell ref="C2:C7"/>
    <mergeCell ref="D2:D7"/>
    <mergeCell ref="F2:F4"/>
    <mergeCell ref="C81:C85"/>
    <mergeCell ref="A86:A90"/>
    <mergeCell ref="B86:B90"/>
    <mergeCell ref="C86:C90"/>
    <mergeCell ref="A81:A85"/>
    <mergeCell ref="B81:B85"/>
    <mergeCell ref="A117:A121"/>
    <mergeCell ref="B117:B121"/>
    <mergeCell ref="C117:C121"/>
    <mergeCell ref="A112:A116"/>
    <mergeCell ref="B112:B116"/>
    <mergeCell ref="C112:C116"/>
    <mergeCell ref="C91:C95"/>
    <mergeCell ref="C107:C111"/>
    <mergeCell ref="A102:A106"/>
    <mergeCell ref="B102:B106"/>
    <mergeCell ref="C102:C106"/>
    <mergeCell ref="A107:A111"/>
    <mergeCell ref="B107:B111"/>
    <mergeCell ref="A91:A95"/>
    <mergeCell ref="B91:B95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N189"/>
  <sheetViews>
    <sheetView zoomScalePageLayoutView="0" workbookViewId="0" topLeftCell="A13">
      <pane xSplit="4" ySplit="9" topLeftCell="J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J194" sqref="J194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31" customWidth="1"/>
    <col min="12" max="13" width="10.28125" style="31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36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37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38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33">
        <f t="shared" si="0"/>
        <v>174303.524</v>
      </c>
      <c r="L22" s="33">
        <f t="shared" si="0"/>
        <v>154703.29</v>
      </c>
      <c r="M22" s="33">
        <f>M23+M24+M25+M26</f>
        <v>154053</v>
      </c>
      <c r="N22" s="6">
        <f aca="true" t="shared" si="1" ref="N22:N31">SUM(E22:M22)</f>
        <v>1441874.7140000002</v>
      </c>
    </row>
    <row r="23" spans="1:14" ht="25.5">
      <c r="A23" s="50"/>
      <c r="B23" s="50"/>
      <c r="C23" s="50"/>
      <c r="D23" s="2" t="s">
        <v>9</v>
      </c>
      <c r="E23" s="1">
        <f aca="true" t="shared" si="2" ref="E23:J23">E28+E69+E90+E95+E100+E106+E111+E116+E121+E127+E132+E137+E142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34">
        <f>K28+K69+K90+K95+K100+K106+K111+K116+K121+K127+K132+K137+K142+K172</f>
        <v>2327.3999999999996</v>
      </c>
      <c r="L23" s="34">
        <f>L28+L69+L90+L95+L100+L106+L111+L116+L121+L127+L132+L137+L142</f>
        <v>6745.8</v>
      </c>
      <c r="M23" s="34">
        <f>M28+M69+M90+M95+M100+M106+M111+M116+M121+M127+M132+M137+M142</f>
        <v>6745.8</v>
      </c>
      <c r="N23" s="16">
        <f>SUM(E23:M23)</f>
        <v>18113.48</v>
      </c>
    </row>
    <row r="24" spans="1:14" ht="25.5">
      <c r="A24" s="50"/>
      <c r="B24" s="50"/>
      <c r="C24" s="50"/>
      <c r="D24" s="2" t="s">
        <v>10</v>
      </c>
      <c r="E24" s="1">
        <f>E29+E70++E91+E96+E101+E107+E112+E117+E122+E128+E133+E138+E143</f>
        <v>108604.6</v>
      </c>
      <c r="F24" s="1">
        <f>F29+F70++F91+F96+F101+F107+F112+F117+F122+F128+F133+F138+F143</f>
        <v>117903</v>
      </c>
      <c r="G24" s="1">
        <f>G29+G70++G91+G96+G101+G107+G112+G117+G122+G128+G133+G138+G143</f>
        <v>117491.94000000002</v>
      </c>
      <c r="H24" s="13">
        <f>H29+H70++H91+H96+H101+H107+H112+H117+H122+H128+H133+H138+H143+H148</f>
        <v>118022.00000000001</v>
      </c>
      <c r="I24" s="13">
        <f>I29+I70++I91+I96+I101+I107+I112+I117+I122+I128+I133+I138+I143+I148+I158</f>
        <v>104293.12999999999</v>
      </c>
      <c r="J24" s="34">
        <f>J29+J70++J91+J96+J101+J107+J112+J117+J122+J128+J133+J138+J143+J163</f>
        <v>113927.27</v>
      </c>
      <c r="K24" s="34">
        <f>K29+K70++K91+K96+K101+K107+K112+K117+K122+K128+K133+K138+K143+K168+K148+K153</f>
        <v>123323.04500000001</v>
      </c>
      <c r="L24" s="34">
        <f>L29+L70++L91+L96+L101+L107+L112+L117+L122+L128+L133+L138+L143</f>
        <v>106350.8</v>
      </c>
      <c r="M24" s="34">
        <f>M29+M70++M91+M96+M101+M107+M112+M117+M122+M128+M133+M138+M143</f>
        <v>106036.7</v>
      </c>
      <c r="N24" s="16">
        <f t="shared" si="1"/>
        <v>1015952.4850000001</v>
      </c>
    </row>
    <row r="25" spans="1:14" ht="25.5">
      <c r="A25" s="50"/>
      <c r="B25" s="50"/>
      <c r="C25" s="50"/>
      <c r="D25" s="2" t="s">
        <v>11</v>
      </c>
      <c r="E25" s="1">
        <f>E30++E71+E92+E97+E102+E108+E113+E118+E123+E129+E134+E144+E139</f>
        <v>48549.59</v>
      </c>
      <c r="F25" s="1">
        <f>F30++F71+F92+F97+F102+F108+F113+F118+F123+F129+F134+F144+F139</f>
        <v>40536.9</v>
      </c>
      <c r="G25" s="1">
        <f>G30++G71+G92+G97+G102+G108+G113+G118+G123+G129+G134+G144+G139</f>
        <v>46910.88999999999</v>
      </c>
      <c r="H25" s="13">
        <f>H30++H71+H92+H97+H102+H108+H113+H118+H123+H129+H134+H144+H139+H149</f>
        <v>48135.5</v>
      </c>
      <c r="I25" s="13">
        <f>I30++I71+I92+I97+I102+I108+I113+I118+I123+I129+I134+I144+I139+I149+I159</f>
        <v>43904.48000000001</v>
      </c>
      <c r="J25" s="34">
        <f>J30++J71+J92+J97+J102+J108+J113+J118+J123+J129+J134+J144+J139+J154+J164</f>
        <v>47158.12000000001</v>
      </c>
      <c r="K25" s="42">
        <f>K30++K71+K92+K97+K102+K108+K113+K118+K123+K129+K134+K144+K139+K174+K149+K169+K179+K184</f>
        <v>48653.079000000005</v>
      </c>
      <c r="L25" s="42">
        <f>L30++L71+L92+L97+L102+L108+L113+L118+L123+L129+L134+L144+L139+L174+L149+L169+L179+L184</f>
        <v>41606.69</v>
      </c>
      <c r="M25" s="42">
        <f>M30++M71+M92+M97+M102+M108+M113+M118+M123+M129+M134+M144+M139+M174+M149+M169+M179+M184</f>
        <v>41270.5</v>
      </c>
      <c r="N25" s="16">
        <f>SUM(E25:M25)</f>
        <v>406725.749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E31++E72+E93+E98+E103+E109+E114+E119+E124+E130+E135+E140+E145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>M31++M72+M93+M98+M103+M109+M114+M119+M124+M130+M135+M140+M145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M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33">
        <f t="shared" si="4"/>
        <v>144295.266</v>
      </c>
      <c r="L27" s="33">
        <f t="shared" si="4"/>
        <v>134413.628</v>
      </c>
      <c r="M27" s="33">
        <f t="shared" si="4"/>
        <v>134205.038</v>
      </c>
      <c r="N27" s="6">
        <f t="shared" si="1"/>
        <v>1245031.462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41">
        <f>K33+K38+K43+K48+K54+K59+K64</f>
        <v>2327.3999999999996</v>
      </c>
      <c r="L28" s="34">
        <f>L33+L38+L43+L48+L54+L59+L64</f>
        <v>6745.8</v>
      </c>
      <c r="M28" s="34">
        <f>M33+M38+M43+M48+M54+M59+M64</f>
        <v>6745.8</v>
      </c>
      <c r="N28" s="16">
        <f>SUM(E28:M28)</f>
        <v>16813.68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34">
        <f>K34+K39+K44+K49+K55</f>
        <v>96566.40000000001</v>
      </c>
      <c r="L29" s="34">
        <f t="shared" si="5"/>
        <v>89404.2</v>
      </c>
      <c r="M29" s="34">
        <f>M34+M39+M44+M49+M55</f>
        <v>89534.2</v>
      </c>
      <c r="N29" s="16">
        <f t="shared" si="1"/>
        <v>843103.7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42">
        <f>K35+K40+K45+K50+K56+K66</f>
        <v>45401.46600000001</v>
      </c>
      <c r="L30" s="34">
        <f t="shared" si="5"/>
        <v>38263.628000000004</v>
      </c>
      <c r="M30" s="34">
        <f>M35+M40+M45+M50+M56</f>
        <v>37925.038</v>
      </c>
      <c r="N30" s="16">
        <f t="shared" si="1"/>
        <v>384031.082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33">
        <f t="shared" si="6"/>
        <v>40464.5</v>
      </c>
      <c r="L32" s="33">
        <f t="shared" si="6"/>
        <v>32231.1</v>
      </c>
      <c r="M32" s="33">
        <f t="shared" si="6"/>
        <v>31965</v>
      </c>
      <c r="N32" s="6">
        <f>SUM(E32:M32)</f>
        <v>287780.33999999997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34"/>
      <c r="L33" s="34"/>
      <c r="M33" s="34"/>
      <c r="N33" s="16">
        <f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5">
        <v>23854.8</v>
      </c>
      <c r="L34" s="34">
        <v>19895.2</v>
      </c>
      <c r="M34" s="34">
        <v>19895.2</v>
      </c>
      <c r="N34" s="16">
        <f>SUM(E34:M34)</f>
        <v>152370.2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35">
        <v>16609.7</v>
      </c>
      <c r="L35" s="34">
        <v>12335.9</v>
      </c>
      <c r="M35" s="34">
        <v>12069.8</v>
      </c>
      <c r="N35" s="16">
        <f>SUM(E35:M35)</f>
        <v>134415.46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34"/>
      <c r="L36" s="34"/>
      <c r="M36" s="34"/>
      <c r="N36" s="16">
        <f>SUM(E36:L36)</f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M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33">
        <f t="shared" si="7"/>
        <v>88729.86</v>
      </c>
      <c r="K37" s="33">
        <f>K38+K39+K40+K41</f>
        <v>88080.50899999999</v>
      </c>
      <c r="L37" s="33">
        <f t="shared" si="7"/>
        <v>83185.5</v>
      </c>
      <c r="M37" s="33">
        <f t="shared" si="7"/>
        <v>83211.5</v>
      </c>
      <c r="N37" s="6">
        <f>SUM(E37:M37)</f>
        <v>851335.1989999999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34"/>
      <c r="L38" s="34"/>
      <c r="M38" s="34"/>
      <c r="N38" s="16">
        <f>SUM(E38:L38)+M38</f>
        <v>0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5">
        <v>69378.5</v>
      </c>
      <c r="L39" s="34">
        <v>65277</v>
      </c>
      <c r="M39" s="34">
        <v>65402</v>
      </c>
      <c r="N39" s="16">
        <f>SUM(E39:M39)</f>
        <v>665605.6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40">
        <v>18702.009</v>
      </c>
      <c r="L40" s="34">
        <v>17908.5</v>
      </c>
      <c r="M40" s="34">
        <v>17809.5</v>
      </c>
      <c r="N40" s="16">
        <f>SUM(E40:M40)</f>
        <v>185729.599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34"/>
      <c r="L41" s="34"/>
      <c r="M41" s="34"/>
      <c r="N41" s="16">
        <f>SUM(E41:L41)</f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M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33">
        <f t="shared" si="8"/>
        <v>4200.1</v>
      </c>
      <c r="K42" s="33">
        <f t="shared" si="8"/>
        <v>4487.257</v>
      </c>
      <c r="L42" s="33">
        <f t="shared" si="8"/>
        <v>4377.7</v>
      </c>
      <c r="M42" s="33">
        <f t="shared" si="8"/>
        <v>4398.3</v>
      </c>
      <c r="N42" s="6">
        <f>SUM(E42:M42)</f>
        <v>33290.856999999996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34"/>
      <c r="L43" s="34"/>
      <c r="M43" s="34"/>
      <c r="N43" s="16">
        <f aca="true" t="shared" si="9" ref="N43:N11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35">
        <v>1756.4</v>
      </c>
      <c r="L44" s="34">
        <v>2284</v>
      </c>
      <c r="M44" s="34">
        <v>2286</v>
      </c>
      <c r="N44" s="16">
        <f t="shared" si="9"/>
        <v>12433.5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5">
        <v>2730.857</v>
      </c>
      <c r="L45" s="34">
        <v>2093.7</v>
      </c>
      <c r="M45" s="34">
        <v>2112.3</v>
      </c>
      <c r="N45" s="16">
        <f t="shared" si="9"/>
        <v>20857.357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34"/>
      <c r="L46" s="34"/>
      <c r="M46" s="34"/>
      <c r="N46" s="16">
        <f t="shared" si="9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0" ref="E47:M47">E48+E49+E50+E51</f>
        <v>2460.7</v>
      </c>
      <c r="F47" s="6">
        <f t="shared" si="10"/>
        <v>2324.8</v>
      </c>
      <c r="G47" s="6">
        <f t="shared" si="10"/>
        <v>2768.3999999999996</v>
      </c>
      <c r="H47" s="12">
        <f t="shared" si="10"/>
        <v>2950.1</v>
      </c>
      <c r="I47" s="12">
        <f t="shared" si="10"/>
        <v>3370.2</v>
      </c>
      <c r="J47" s="33">
        <f t="shared" si="10"/>
        <v>3741.3</v>
      </c>
      <c r="K47" s="33">
        <f t="shared" si="10"/>
        <v>4942.1</v>
      </c>
      <c r="L47" s="33">
        <f t="shared" si="10"/>
        <v>3882.428</v>
      </c>
      <c r="M47" s="33">
        <f t="shared" si="10"/>
        <v>3890.2380000000003</v>
      </c>
      <c r="N47" s="6">
        <f t="shared" si="9"/>
        <v>30330.266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34"/>
      <c r="L48" s="34"/>
      <c r="M48" s="34"/>
      <c r="N48" s="16">
        <f t="shared" si="9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34">
        <v>1053.1</v>
      </c>
      <c r="L49" s="34">
        <v>1424.4</v>
      </c>
      <c r="M49" s="34">
        <v>1427.4</v>
      </c>
      <c r="N49" s="16">
        <f t="shared" si="9"/>
        <v>9102.1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35">
        <v>3889</v>
      </c>
      <c r="L50" s="43">
        <v>2458.028</v>
      </c>
      <c r="M50" s="43">
        <v>2462.838</v>
      </c>
      <c r="N50" s="16">
        <f t="shared" si="9"/>
        <v>21228.165999999997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34"/>
      <c r="L51" s="34"/>
      <c r="M51" s="34"/>
      <c r="N51" s="16">
        <f t="shared" si="9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34"/>
      <c r="L52" s="34"/>
      <c r="M52" s="34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1" ref="E53:M53">E54+E55+E56+E57</f>
        <v>3008.2</v>
      </c>
      <c r="F53" s="6">
        <f t="shared" si="11"/>
        <v>1741.2</v>
      </c>
      <c r="G53" s="6">
        <f t="shared" si="11"/>
        <v>1925.1999999999998</v>
      </c>
      <c r="H53" s="12">
        <f t="shared" si="11"/>
        <v>1893.5</v>
      </c>
      <c r="I53" s="12">
        <f t="shared" si="11"/>
        <v>2434.4</v>
      </c>
      <c r="J53" s="33">
        <f t="shared" si="11"/>
        <v>3494.5</v>
      </c>
      <c r="K53" s="33">
        <f t="shared" si="11"/>
        <v>3987</v>
      </c>
      <c r="L53" s="33">
        <f t="shared" si="11"/>
        <v>3991.1</v>
      </c>
      <c r="M53" s="33">
        <f t="shared" si="11"/>
        <v>3994.2</v>
      </c>
      <c r="N53" s="6">
        <f t="shared" si="9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34"/>
      <c r="L54" s="34"/>
      <c r="M54" s="34"/>
      <c r="N54" s="16">
        <f t="shared" si="9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34">
        <v>523.6</v>
      </c>
      <c r="L55" s="34">
        <v>523.6</v>
      </c>
      <c r="M55" s="34">
        <v>523.6</v>
      </c>
      <c r="N55" s="16">
        <f t="shared" si="9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34">
        <v>3463.4</v>
      </c>
      <c r="L56" s="34">
        <v>3467.5</v>
      </c>
      <c r="M56" s="34">
        <v>3470.6</v>
      </c>
      <c r="N56" s="16">
        <f t="shared" si="9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34"/>
      <c r="L57" s="34"/>
      <c r="M57" s="34"/>
      <c r="N57" s="16">
        <f t="shared" si="9"/>
        <v>1083</v>
      </c>
    </row>
    <row r="58" spans="1:14" ht="12.75" customHeight="1">
      <c r="A58" s="61" t="s">
        <v>109</v>
      </c>
      <c r="B58" s="64" t="s">
        <v>17</v>
      </c>
      <c r="C58" s="66" t="s">
        <v>111</v>
      </c>
      <c r="D58" s="6" t="s">
        <v>8</v>
      </c>
      <c r="E58" s="6">
        <f aca="true" t="shared" si="12" ref="E58:J58">E59+E60+E61+E62</f>
        <v>0</v>
      </c>
      <c r="F58" s="6">
        <f t="shared" si="12"/>
        <v>0</v>
      </c>
      <c r="G58" s="6">
        <f t="shared" si="12"/>
        <v>0</v>
      </c>
      <c r="H58" s="12">
        <f t="shared" si="12"/>
        <v>0</v>
      </c>
      <c r="I58" s="12">
        <f t="shared" si="12"/>
        <v>0</v>
      </c>
      <c r="J58" s="33">
        <f t="shared" si="12"/>
        <v>0</v>
      </c>
      <c r="K58" s="33">
        <f>K59+K60+K61+K62</f>
        <v>1692.6</v>
      </c>
      <c r="L58" s="33">
        <f>L59+L60+L61+L62</f>
        <v>5077.8</v>
      </c>
      <c r="M58" s="33">
        <f>M59+M60+M61+M62</f>
        <v>5077.8</v>
      </c>
      <c r="N58" s="6">
        <f>SUM(E58:M58)</f>
        <v>11848.2</v>
      </c>
    </row>
    <row r="59" spans="1:14" ht="25.5">
      <c r="A59" s="62"/>
      <c r="B59" s="50"/>
      <c r="C59" s="67"/>
      <c r="D59" s="2" t="s">
        <v>9</v>
      </c>
      <c r="E59" s="1"/>
      <c r="F59" s="1"/>
      <c r="G59" s="1"/>
      <c r="H59" s="13"/>
      <c r="I59" s="13"/>
      <c r="J59" s="34"/>
      <c r="K59" s="34">
        <v>1692.6</v>
      </c>
      <c r="L59" s="34">
        <v>5077.8</v>
      </c>
      <c r="M59" s="34">
        <v>5077.8</v>
      </c>
      <c r="N59" s="16">
        <f>SUM(E59:M59)</f>
        <v>11848.2</v>
      </c>
    </row>
    <row r="60" spans="1:14" ht="25.5">
      <c r="A60" s="62"/>
      <c r="B60" s="50"/>
      <c r="C60" s="67"/>
      <c r="D60" s="2" t="s">
        <v>10</v>
      </c>
      <c r="E60" s="1"/>
      <c r="F60" s="1"/>
      <c r="G60" s="1"/>
      <c r="H60" s="13"/>
      <c r="I60" s="13"/>
      <c r="J60" s="34"/>
      <c r="K60" s="34"/>
      <c r="L60" s="34"/>
      <c r="M60" s="34"/>
      <c r="N60" s="16">
        <f>SUM(E60:M60)</f>
        <v>0</v>
      </c>
    </row>
    <row r="61" spans="1:14" ht="25.5">
      <c r="A61" s="62"/>
      <c r="B61" s="50"/>
      <c r="C61" s="67"/>
      <c r="D61" s="2" t="s">
        <v>11</v>
      </c>
      <c r="E61" s="1"/>
      <c r="F61" s="1"/>
      <c r="G61" s="1"/>
      <c r="H61" s="13"/>
      <c r="I61" s="13"/>
      <c r="J61" s="34"/>
      <c r="K61" s="34"/>
      <c r="L61" s="34"/>
      <c r="M61" s="34"/>
      <c r="N61" s="16">
        <f>SUM(E61:M61)</f>
        <v>0</v>
      </c>
    </row>
    <row r="62" spans="1:14" ht="38.25">
      <c r="A62" s="63"/>
      <c r="B62" s="51"/>
      <c r="C62" s="68"/>
      <c r="D62" s="3" t="s">
        <v>12</v>
      </c>
      <c r="E62" s="1"/>
      <c r="F62" s="1"/>
      <c r="G62" s="1"/>
      <c r="H62" s="13"/>
      <c r="I62" s="13"/>
      <c r="J62" s="34"/>
      <c r="K62" s="34"/>
      <c r="L62" s="34"/>
      <c r="M62" s="34"/>
      <c r="N62" s="16">
        <f>SUM(E62:L62)</f>
        <v>0</v>
      </c>
    </row>
    <row r="63" spans="1:14" ht="12.75" customHeight="1">
      <c r="A63" s="61" t="s">
        <v>110</v>
      </c>
      <c r="B63" s="64" t="s">
        <v>17</v>
      </c>
      <c r="C63" s="65" t="s">
        <v>112</v>
      </c>
      <c r="D63" s="6" t="s">
        <v>8</v>
      </c>
      <c r="E63" s="6">
        <f aca="true" t="shared" si="13" ref="E63:J63">E64+E65+E66+E67</f>
        <v>0</v>
      </c>
      <c r="F63" s="6">
        <f t="shared" si="13"/>
        <v>0</v>
      </c>
      <c r="G63" s="6">
        <f t="shared" si="13"/>
        <v>0</v>
      </c>
      <c r="H63" s="12">
        <f t="shared" si="13"/>
        <v>0</v>
      </c>
      <c r="I63" s="12">
        <f t="shared" si="13"/>
        <v>0</v>
      </c>
      <c r="J63" s="33">
        <f t="shared" si="13"/>
        <v>0</v>
      </c>
      <c r="K63" s="33">
        <f>K64+K65+K66+K67</f>
        <v>641.3</v>
      </c>
      <c r="L63" s="33">
        <f>L64+L65+L66+L67</f>
        <v>1755.79</v>
      </c>
      <c r="M63" s="33">
        <f>M64+M65+M66+M67</f>
        <v>1755.79</v>
      </c>
      <c r="N63" s="6">
        <f>SUM(E63:M63)</f>
        <v>4152.88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44">
        <v>634.8</v>
      </c>
      <c r="L64" s="34">
        <v>1668</v>
      </c>
      <c r="M64" s="34">
        <v>1668</v>
      </c>
      <c r="N64" s="16">
        <f>SUM(K64:M64)</f>
        <v>3970.8</v>
      </c>
    </row>
    <row r="65" spans="1:14" ht="25.5">
      <c r="A65" s="62"/>
      <c r="B65" s="50"/>
      <c r="C65" s="50"/>
      <c r="D65" s="2" t="s">
        <v>10</v>
      </c>
      <c r="E65" s="1"/>
      <c r="F65" s="1"/>
      <c r="G65" s="1"/>
      <c r="H65" s="13"/>
      <c r="I65" s="13"/>
      <c r="J65" s="34"/>
      <c r="K65" s="34"/>
      <c r="L65" s="34"/>
      <c r="M65" s="34"/>
      <c r="N65" s="16">
        <f>SUM(E65:M65)</f>
        <v>0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35">
        <v>6.5</v>
      </c>
      <c r="L66" s="34">
        <v>87.79</v>
      </c>
      <c r="M66" s="34">
        <v>87.79</v>
      </c>
      <c r="N66" s="16">
        <f>SUM(E66:M66)</f>
        <v>182.08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34"/>
      <c r="L67" s="34"/>
      <c r="M67" s="34"/>
      <c r="N67" s="16">
        <f>SUM(E67:L67)</f>
        <v>0</v>
      </c>
    </row>
    <row r="68" spans="1:14" ht="12.75" customHeight="1">
      <c r="A68" s="55" t="s">
        <v>26</v>
      </c>
      <c r="B68" s="49" t="s">
        <v>14</v>
      </c>
      <c r="C68" s="49" t="s">
        <v>27</v>
      </c>
      <c r="D68" s="6" t="s">
        <v>8</v>
      </c>
      <c r="E68" s="6">
        <f aca="true" t="shared" si="14" ref="E68:M68">E69+E70+E71+E72</f>
        <v>7604.8</v>
      </c>
      <c r="F68" s="6">
        <f t="shared" si="14"/>
        <v>11411.099999999999</v>
      </c>
      <c r="G68" s="6">
        <f t="shared" si="14"/>
        <v>11351.2</v>
      </c>
      <c r="H68" s="12">
        <f t="shared" si="14"/>
        <v>9080.1</v>
      </c>
      <c r="I68" s="12">
        <f t="shared" si="14"/>
        <v>11074.3</v>
      </c>
      <c r="J68" s="33">
        <f t="shared" si="14"/>
        <v>8666.3</v>
      </c>
      <c r="K68" s="33">
        <f t="shared" si="14"/>
        <v>9513.3</v>
      </c>
      <c r="L68" s="33">
        <f t="shared" si="14"/>
        <v>9563.3</v>
      </c>
      <c r="M68" s="33">
        <f t="shared" si="14"/>
        <v>8854.2</v>
      </c>
      <c r="N68" s="6">
        <f t="shared" si="9"/>
        <v>87118.6</v>
      </c>
    </row>
    <row r="69" spans="1:14" ht="25.5">
      <c r="A69" s="56"/>
      <c r="B69" s="52"/>
      <c r="C69" s="52"/>
      <c r="D69" s="2" t="s">
        <v>9</v>
      </c>
      <c r="E69" s="1">
        <f aca="true" t="shared" si="15" ref="E69:L69">E74+E79+E85+E90+E95</f>
        <v>0</v>
      </c>
      <c r="F69" s="1">
        <f t="shared" si="15"/>
        <v>0</v>
      </c>
      <c r="G69" s="1">
        <f t="shared" si="15"/>
        <v>0</v>
      </c>
      <c r="H69" s="13">
        <f t="shared" si="15"/>
        <v>0</v>
      </c>
      <c r="I69" s="13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>M74+M79+M85+M90+M95</f>
        <v>0</v>
      </c>
      <c r="N69" s="16">
        <f t="shared" si="9"/>
        <v>0</v>
      </c>
    </row>
    <row r="70" spans="1:14" ht="25.5">
      <c r="A70" s="56"/>
      <c r="B70" s="52"/>
      <c r="C70" s="52"/>
      <c r="D70" s="2" t="s">
        <v>10</v>
      </c>
      <c r="E70" s="1">
        <f aca="true" t="shared" si="16" ref="E70:G71">E75+E80+E86</f>
        <v>7604.8</v>
      </c>
      <c r="F70" s="1">
        <f t="shared" si="16"/>
        <v>11411.099999999999</v>
      </c>
      <c r="G70" s="1">
        <f t="shared" si="16"/>
        <v>11351.2</v>
      </c>
      <c r="H70" s="13">
        <v>9080.1</v>
      </c>
      <c r="I70" s="13">
        <f aca="true" t="shared" si="17" ref="I70:L71">I75+I80+I86</f>
        <v>11074.3</v>
      </c>
      <c r="J70" s="34">
        <f t="shared" si="17"/>
        <v>8666.3</v>
      </c>
      <c r="K70" s="34">
        <f t="shared" si="17"/>
        <v>9513.3</v>
      </c>
      <c r="L70" s="34">
        <f t="shared" si="17"/>
        <v>9563.3</v>
      </c>
      <c r="M70" s="34">
        <f>M75+M80+M86</f>
        <v>8854.2</v>
      </c>
      <c r="N70" s="16">
        <f t="shared" si="9"/>
        <v>87118.6</v>
      </c>
    </row>
    <row r="71" spans="1:14" ht="25.5">
      <c r="A71" s="56"/>
      <c r="B71" s="52"/>
      <c r="C71" s="52"/>
      <c r="D71" s="2" t="s">
        <v>11</v>
      </c>
      <c r="E71" s="1">
        <f t="shared" si="16"/>
        <v>0</v>
      </c>
      <c r="F71" s="1">
        <f t="shared" si="16"/>
        <v>0</v>
      </c>
      <c r="G71" s="1">
        <f t="shared" si="16"/>
        <v>0</v>
      </c>
      <c r="H71" s="13">
        <f>H76+H81+H87</f>
        <v>0</v>
      </c>
      <c r="I71" s="13">
        <f t="shared" si="17"/>
        <v>0</v>
      </c>
      <c r="J71" s="34">
        <f t="shared" si="17"/>
        <v>0</v>
      </c>
      <c r="K71" s="34">
        <f t="shared" si="17"/>
        <v>0</v>
      </c>
      <c r="L71" s="34">
        <f t="shared" si="17"/>
        <v>0</v>
      </c>
      <c r="M71" s="34">
        <f>M76+M81+M87</f>
        <v>0</v>
      </c>
      <c r="N71" s="16">
        <f t="shared" si="9"/>
        <v>0</v>
      </c>
    </row>
    <row r="72" spans="1:14" ht="38.25">
      <c r="A72" s="57"/>
      <c r="B72" s="53"/>
      <c r="C72" s="53"/>
      <c r="D72" s="3" t="s">
        <v>12</v>
      </c>
      <c r="E72" s="1">
        <f aca="true" t="shared" si="18" ref="E72:L72">E77+E82+E88+E93+E98</f>
        <v>0</v>
      </c>
      <c r="F72" s="1">
        <f t="shared" si="18"/>
        <v>0</v>
      </c>
      <c r="G72" s="1">
        <f t="shared" si="18"/>
        <v>0</v>
      </c>
      <c r="H72" s="13">
        <f t="shared" si="18"/>
        <v>0</v>
      </c>
      <c r="I72" s="13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>M77+M82+M88+M93+M98</f>
        <v>0</v>
      </c>
      <c r="N72" s="16">
        <f t="shared" si="9"/>
        <v>0</v>
      </c>
    </row>
    <row r="73" spans="1:14" ht="12.75" customHeight="1">
      <c r="A73" s="61" t="s">
        <v>28</v>
      </c>
      <c r="B73" s="64" t="s">
        <v>17</v>
      </c>
      <c r="C73" s="64" t="s">
        <v>29</v>
      </c>
      <c r="D73" s="6" t="s">
        <v>8</v>
      </c>
      <c r="E73" s="6">
        <f aca="true" t="shared" si="19" ref="E73:M73">E74+E75+E76+E77</f>
        <v>3067</v>
      </c>
      <c r="F73" s="6">
        <f t="shared" si="19"/>
        <v>3551.3</v>
      </c>
      <c r="G73" s="6">
        <f t="shared" si="19"/>
        <v>3250</v>
      </c>
      <c r="H73" s="12">
        <f t="shared" si="19"/>
        <v>3776.8</v>
      </c>
      <c r="I73" s="12">
        <f t="shared" si="19"/>
        <v>3445</v>
      </c>
      <c r="J73" s="33">
        <f t="shared" si="19"/>
        <v>3130</v>
      </c>
      <c r="K73" s="33">
        <f t="shared" si="19"/>
        <v>3399</v>
      </c>
      <c r="L73" s="33">
        <f t="shared" si="19"/>
        <v>3399</v>
      </c>
      <c r="M73" s="33">
        <f t="shared" si="19"/>
        <v>3399</v>
      </c>
      <c r="N73" s="6">
        <f t="shared" si="9"/>
        <v>30417.1</v>
      </c>
    </row>
    <row r="74" spans="1:14" ht="25.5">
      <c r="A74" s="62"/>
      <c r="B74" s="50"/>
      <c r="C74" s="50"/>
      <c r="D74" s="2" t="s">
        <v>9</v>
      </c>
      <c r="E74" s="1"/>
      <c r="F74" s="1"/>
      <c r="G74" s="1"/>
      <c r="H74" s="13"/>
      <c r="I74" s="13"/>
      <c r="J74" s="34"/>
      <c r="K74" s="34"/>
      <c r="L74" s="34"/>
      <c r="M74" s="34"/>
      <c r="N74" s="16">
        <f t="shared" si="9"/>
        <v>0</v>
      </c>
    </row>
    <row r="75" spans="1:14" ht="25.5">
      <c r="A75" s="62"/>
      <c r="B75" s="50"/>
      <c r="C75" s="50"/>
      <c r="D75" s="2" t="s">
        <v>10</v>
      </c>
      <c r="E75" s="1">
        <v>3067</v>
      </c>
      <c r="F75" s="1">
        <v>3551.3</v>
      </c>
      <c r="G75" s="1">
        <v>3250</v>
      </c>
      <c r="H75" s="13">
        <v>3776.8</v>
      </c>
      <c r="I75" s="13">
        <v>3445</v>
      </c>
      <c r="J75" s="34">
        <v>3130</v>
      </c>
      <c r="K75" s="34">
        <v>3399</v>
      </c>
      <c r="L75" s="34">
        <v>3399</v>
      </c>
      <c r="M75" s="34">
        <v>3399</v>
      </c>
      <c r="N75" s="16">
        <f t="shared" si="9"/>
        <v>30417.1</v>
      </c>
    </row>
    <row r="76" spans="1:14" ht="25.5">
      <c r="A76" s="62"/>
      <c r="B76" s="50"/>
      <c r="C76" s="50"/>
      <c r="D76" s="2" t="s">
        <v>11</v>
      </c>
      <c r="E76" s="1"/>
      <c r="F76" s="1"/>
      <c r="G76" s="1"/>
      <c r="H76" s="13"/>
      <c r="I76" s="13"/>
      <c r="J76" s="34"/>
      <c r="K76" s="34"/>
      <c r="L76" s="34"/>
      <c r="M76" s="34"/>
      <c r="N76" s="16">
        <f t="shared" si="9"/>
        <v>0</v>
      </c>
    </row>
    <row r="77" spans="1:14" ht="38.25">
      <c r="A77" s="63"/>
      <c r="B77" s="51"/>
      <c r="C77" s="51"/>
      <c r="D77" s="3" t="s">
        <v>12</v>
      </c>
      <c r="E77" s="1"/>
      <c r="F77" s="1"/>
      <c r="G77" s="1"/>
      <c r="H77" s="13"/>
      <c r="I77" s="13"/>
      <c r="J77" s="34"/>
      <c r="K77" s="34"/>
      <c r="L77" s="34"/>
      <c r="M77" s="34"/>
      <c r="N77" s="16">
        <f t="shared" si="9"/>
        <v>0</v>
      </c>
    </row>
    <row r="78" spans="1:14" ht="12.75" customHeight="1">
      <c r="A78" s="61" t="s">
        <v>30</v>
      </c>
      <c r="B78" s="64" t="s">
        <v>17</v>
      </c>
      <c r="C78" s="64" t="s">
        <v>31</v>
      </c>
      <c r="D78" s="6" t="s">
        <v>8</v>
      </c>
      <c r="E78" s="6">
        <f aca="true" t="shared" si="20" ref="E78:M78">E79+E80+E81+E82</f>
        <v>1163</v>
      </c>
      <c r="F78" s="6">
        <f t="shared" si="20"/>
        <v>1379.6</v>
      </c>
      <c r="G78" s="6">
        <f t="shared" si="20"/>
        <v>1556</v>
      </c>
      <c r="H78" s="12">
        <f t="shared" si="20"/>
        <v>1840</v>
      </c>
      <c r="I78" s="12">
        <f t="shared" si="20"/>
        <v>1957</v>
      </c>
      <c r="J78" s="33">
        <f t="shared" si="20"/>
        <v>1991</v>
      </c>
      <c r="K78" s="33">
        <f t="shared" si="20"/>
        <v>1860</v>
      </c>
      <c r="L78" s="33">
        <f t="shared" si="20"/>
        <v>1910</v>
      </c>
      <c r="M78" s="33">
        <f t="shared" si="20"/>
        <v>1910</v>
      </c>
      <c r="N78" s="6">
        <f t="shared" si="9"/>
        <v>15566.6</v>
      </c>
    </row>
    <row r="79" spans="1:14" ht="25.5">
      <c r="A79" s="62"/>
      <c r="B79" s="50"/>
      <c r="C79" s="50"/>
      <c r="D79" s="2" t="s">
        <v>9</v>
      </c>
      <c r="E79" s="1"/>
      <c r="F79" s="1"/>
      <c r="G79" s="1"/>
      <c r="H79" s="13"/>
      <c r="I79" s="13"/>
      <c r="J79" s="34"/>
      <c r="K79" s="34"/>
      <c r="L79" s="34"/>
      <c r="M79" s="34"/>
      <c r="N79" s="16">
        <f t="shared" si="9"/>
        <v>0</v>
      </c>
    </row>
    <row r="80" spans="1:14" ht="25.5">
      <c r="A80" s="62"/>
      <c r="B80" s="50"/>
      <c r="C80" s="50"/>
      <c r="D80" s="2" t="s">
        <v>10</v>
      </c>
      <c r="E80" s="1">
        <v>1163</v>
      </c>
      <c r="F80" s="1">
        <v>1379.6</v>
      </c>
      <c r="G80" s="1">
        <v>1556</v>
      </c>
      <c r="H80" s="13">
        <v>1840</v>
      </c>
      <c r="I80" s="13">
        <v>1957</v>
      </c>
      <c r="J80" s="34">
        <v>1991</v>
      </c>
      <c r="K80" s="35">
        <v>1860</v>
      </c>
      <c r="L80" s="34">
        <v>1910</v>
      </c>
      <c r="M80" s="34">
        <v>1910</v>
      </c>
      <c r="N80" s="16">
        <f t="shared" si="9"/>
        <v>15566.6</v>
      </c>
    </row>
    <row r="81" spans="1:14" ht="25.5">
      <c r="A81" s="62"/>
      <c r="B81" s="50"/>
      <c r="C81" s="50"/>
      <c r="D81" s="2" t="s">
        <v>11</v>
      </c>
      <c r="E81" s="1"/>
      <c r="F81" s="1"/>
      <c r="G81" s="1"/>
      <c r="H81" s="13"/>
      <c r="I81" s="13"/>
      <c r="J81" s="34"/>
      <c r="K81" s="34"/>
      <c r="L81" s="34"/>
      <c r="M81" s="34"/>
      <c r="N81" s="16">
        <f t="shared" si="9"/>
        <v>0</v>
      </c>
    </row>
    <row r="82" spans="1:14" ht="38.25">
      <c r="A82" s="63"/>
      <c r="B82" s="51"/>
      <c r="C82" s="51"/>
      <c r="D82" s="3" t="s">
        <v>12</v>
      </c>
      <c r="E82" s="1"/>
      <c r="F82" s="1"/>
      <c r="G82" s="1"/>
      <c r="H82" s="13"/>
      <c r="I82" s="13"/>
      <c r="J82" s="34"/>
      <c r="K82" s="34"/>
      <c r="L82" s="34"/>
      <c r="M82" s="34"/>
      <c r="N82" s="16">
        <f t="shared" si="9"/>
        <v>0</v>
      </c>
    </row>
    <row r="83" spans="1:14" ht="12.75">
      <c r="A83" s="5"/>
      <c r="B83" s="4"/>
      <c r="C83" s="4"/>
      <c r="D83" s="3"/>
      <c r="E83" s="1"/>
      <c r="F83" s="1"/>
      <c r="G83" s="1"/>
      <c r="H83" s="13"/>
      <c r="I83" s="13"/>
      <c r="J83" s="34"/>
      <c r="K83" s="34"/>
      <c r="L83" s="34"/>
      <c r="M83" s="34"/>
      <c r="N83" s="6"/>
    </row>
    <row r="84" spans="1:14" ht="12.75" customHeight="1">
      <c r="A84" s="61" t="s">
        <v>32</v>
      </c>
      <c r="B84" s="64" t="s">
        <v>17</v>
      </c>
      <c r="C84" s="64" t="s">
        <v>33</v>
      </c>
      <c r="D84" s="6" t="s">
        <v>8</v>
      </c>
      <c r="E84" s="6">
        <f aca="true" t="shared" si="21" ref="E84:M84">E85+E86+E87+E88</f>
        <v>3374.8</v>
      </c>
      <c r="F84" s="6">
        <f t="shared" si="21"/>
        <v>6480.2</v>
      </c>
      <c r="G84" s="6">
        <f t="shared" si="21"/>
        <v>6545.2</v>
      </c>
      <c r="H84" s="12">
        <f t="shared" si="21"/>
        <v>3463.3</v>
      </c>
      <c r="I84" s="12">
        <f t="shared" si="21"/>
        <v>5672.3</v>
      </c>
      <c r="J84" s="33">
        <f t="shared" si="21"/>
        <v>3545.3</v>
      </c>
      <c r="K84" s="33">
        <f t="shared" si="21"/>
        <v>4254.3</v>
      </c>
      <c r="L84" s="33">
        <f t="shared" si="21"/>
        <v>4254.3</v>
      </c>
      <c r="M84" s="33">
        <f t="shared" si="21"/>
        <v>3545.2</v>
      </c>
      <c r="N84" s="6">
        <f t="shared" si="9"/>
        <v>41134.9</v>
      </c>
    </row>
    <row r="85" spans="1:14" ht="25.5">
      <c r="A85" s="62"/>
      <c r="B85" s="50"/>
      <c r="C85" s="50"/>
      <c r="D85" s="2" t="s">
        <v>9</v>
      </c>
      <c r="E85" s="1"/>
      <c r="F85" s="1"/>
      <c r="G85" s="1"/>
      <c r="H85" s="13"/>
      <c r="I85" s="13"/>
      <c r="J85" s="34"/>
      <c r="K85" s="34"/>
      <c r="L85" s="34"/>
      <c r="M85" s="34"/>
      <c r="N85" s="16">
        <f t="shared" si="9"/>
        <v>0</v>
      </c>
    </row>
    <row r="86" spans="1:14" ht="25.5">
      <c r="A86" s="62"/>
      <c r="B86" s="50"/>
      <c r="C86" s="50"/>
      <c r="D86" s="2" t="s">
        <v>10</v>
      </c>
      <c r="E86" s="1">
        <v>3374.8</v>
      </c>
      <c r="F86" s="1">
        <v>6480.2</v>
      </c>
      <c r="G86" s="1">
        <v>6545.2</v>
      </c>
      <c r="H86" s="13">
        <v>3463.3</v>
      </c>
      <c r="I86" s="13">
        <v>5672.3</v>
      </c>
      <c r="J86" s="34">
        <v>3545.3</v>
      </c>
      <c r="K86" s="35">
        <v>4254.3</v>
      </c>
      <c r="L86" s="34">
        <v>4254.3</v>
      </c>
      <c r="M86" s="34">
        <v>3545.2</v>
      </c>
      <c r="N86" s="16">
        <f t="shared" si="9"/>
        <v>41134.9</v>
      </c>
    </row>
    <row r="87" spans="1:14" ht="25.5">
      <c r="A87" s="62"/>
      <c r="B87" s="50"/>
      <c r="C87" s="50"/>
      <c r="D87" s="2" t="s">
        <v>11</v>
      </c>
      <c r="E87" s="1"/>
      <c r="F87" s="1"/>
      <c r="G87" s="1"/>
      <c r="H87" s="13"/>
      <c r="I87" s="13"/>
      <c r="J87" s="34"/>
      <c r="K87" s="34"/>
      <c r="L87" s="34"/>
      <c r="M87" s="34"/>
      <c r="N87" s="16">
        <f t="shared" si="9"/>
        <v>0</v>
      </c>
    </row>
    <row r="88" spans="1:14" ht="38.25">
      <c r="A88" s="63"/>
      <c r="B88" s="51"/>
      <c r="C88" s="51"/>
      <c r="D88" s="3" t="s">
        <v>12</v>
      </c>
      <c r="E88" s="1"/>
      <c r="F88" s="1"/>
      <c r="G88" s="1"/>
      <c r="H88" s="13"/>
      <c r="I88" s="13"/>
      <c r="J88" s="34"/>
      <c r="K88" s="34"/>
      <c r="L88" s="34"/>
      <c r="M88" s="34"/>
      <c r="N88" s="16">
        <f t="shared" si="9"/>
        <v>0</v>
      </c>
    </row>
    <row r="89" spans="1:14" ht="12.75" customHeight="1">
      <c r="A89" s="55" t="s">
        <v>34</v>
      </c>
      <c r="B89" s="49" t="s">
        <v>35</v>
      </c>
      <c r="C89" s="49" t="s">
        <v>36</v>
      </c>
      <c r="D89" s="6" t="s">
        <v>8</v>
      </c>
      <c r="E89" s="6">
        <f aca="true" t="shared" si="22" ref="E89:M89">E90+E91+E92+E93</f>
        <v>1281.9</v>
      </c>
      <c r="F89" s="6">
        <f t="shared" si="22"/>
        <v>1191.4</v>
      </c>
      <c r="G89" s="6">
        <f t="shared" si="22"/>
        <v>1274.4</v>
      </c>
      <c r="H89" s="12">
        <f t="shared" si="22"/>
        <v>1343.8</v>
      </c>
      <c r="I89" s="12">
        <f t="shared" si="22"/>
        <v>1319.9</v>
      </c>
      <c r="J89" s="33">
        <f t="shared" si="22"/>
        <v>1501</v>
      </c>
      <c r="K89" s="33">
        <f t="shared" si="22"/>
        <v>1270.4</v>
      </c>
      <c r="L89" s="33">
        <f t="shared" si="22"/>
        <v>1261.2</v>
      </c>
      <c r="M89" s="33">
        <f t="shared" si="22"/>
        <v>1261.2</v>
      </c>
      <c r="N89" s="6">
        <f t="shared" si="9"/>
        <v>11705.2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34"/>
      <c r="L90" s="34"/>
      <c r="M90" s="34"/>
      <c r="N90" s="16">
        <f t="shared" si="9"/>
        <v>0</v>
      </c>
    </row>
    <row r="91" spans="1:14" ht="25.5">
      <c r="A91" s="56"/>
      <c r="B91" s="52"/>
      <c r="C91" s="52"/>
      <c r="D91" s="2" t="s">
        <v>10</v>
      </c>
      <c r="E91" s="1">
        <v>447</v>
      </c>
      <c r="F91" s="1">
        <v>448</v>
      </c>
      <c r="G91" s="1">
        <v>351</v>
      </c>
      <c r="H91" s="13">
        <v>463</v>
      </c>
      <c r="I91" s="13"/>
      <c r="J91" s="34">
        <v>231.6</v>
      </c>
      <c r="K91" s="34"/>
      <c r="L91" s="34"/>
      <c r="M91" s="34"/>
      <c r="N91" s="16">
        <f t="shared" si="9"/>
        <v>1940.6</v>
      </c>
    </row>
    <row r="92" spans="1:14" ht="25.5">
      <c r="A92" s="56"/>
      <c r="B92" s="52"/>
      <c r="C92" s="52"/>
      <c r="D92" s="2" t="s">
        <v>11</v>
      </c>
      <c r="E92" s="1">
        <v>834.9</v>
      </c>
      <c r="F92" s="1">
        <v>743.4</v>
      </c>
      <c r="G92" s="1">
        <v>923.4</v>
      </c>
      <c r="H92" s="13">
        <v>880.8</v>
      </c>
      <c r="I92" s="13">
        <v>1319.9</v>
      </c>
      <c r="J92" s="34">
        <v>1269.4</v>
      </c>
      <c r="K92" s="34">
        <v>1270.4</v>
      </c>
      <c r="L92" s="34">
        <v>1261.2</v>
      </c>
      <c r="M92" s="34">
        <v>1261.2</v>
      </c>
      <c r="N92" s="16">
        <f t="shared" si="9"/>
        <v>9764.6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34"/>
      <c r="L93" s="34"/>
      <c r="M93" s="34"/>
      <c r="N93" s="16">
        <f t="shared" si="9"/>
        <v>0</v>
      </c>
    </row>
    <row r="94" spans="1:14" ht="12.75" customHeight="1">
      <c r="A94" s="55" t="s">
        <v>37</v>
      </c>
      <c r="B94" s="49" t="s">
        <v>35</v>
      </c>
      <c r="C94" s="49" t="s">
        <v>38</v>
      </c>
      <c r="D94" s="6" t="s">
        <v>8</v>
      </c>
      <c r="E94" s="6">
        <f aca="true" t="shared" si="23" ref="E94:M94">E95+E96+E97+E98</f>
        <v>642</v>
      </c>
      <c r="F94" s="6">
        <f t="shared" si="23"/>
        <v>550.1</v>
      </c>
      <c r="G94" s="6">
        <f t="shared" si="23"/>
        <v>685</v>
      </c>
      <c r="H94" s="12">
        <f t="shared" si="23"/>
        <v>726.5</v>
      </c>
      <c r="I94" s="12">
        <f t="shared" si="23"/>
        <v>796.3</v>
      </c>
      <c r="J94" s="33">
        <f t="shared" si="23"/>
        <v>894.3</v>
      </c>
      <c r="K94" s="33">
        <f t="shared" si="23"/>
        <v>1154.4</v>
      </c>
      <c r="L94" s="33">
        <f t="shared" si="23"/>
        <v>1154.4</v>
      </c>
      <c r="M94" s="33">
        <f t="shared" si="23"/>
        <v>1154.4</v>
      </c>
      <c r="N94" s="6">
        <f t="shared" si="9"/>
        <v>7757.4</v>
      </c>
    </row>
    <row r="95" spans="1:14" ht="25.5">
      <c r="A95" s="56"/>
      <c r="B95" s="52"/>
      <c r="C95" s="52"/>
      <c r="D95" s="2" t="s">
        <v>9</v>
      </c>
      <c r="E95" s="1"/>
      <c r="F95" s="1"/>
      <c r="G95" s="1"/>
      <c r="H95" s="13"/>
      <c r="I95" s="13"/>
      <c r="J95" s="34"/>
      <c r="K95" s="34"/>
      <c r="L95" s="34"/>
      <c r="M95" s="34"/>
      <c r="N95" s="16">
        <f t="shared" si="9"/>
        <v>0</v>
      </c>
    </row>
    <row r="96" spans="1:14" ht="25.5">
      <c r="A96" s="56"/>
      <c r="B96" s="52"/>
      <c r="C96" s="52"/>
      <c r="D96" s="2" t="s">
        <v>10</v>
      </c>
      <c r="E96" s="1"/>
      <c r="F96" s="1"/>
      <c r="G96" s="1">
        <v>25.5</v>
      </c>
      <c r="H96" s="13"/>
      <c r="I96" s="13">
        <v>100.8</v>
      </c>
      <c r="J96" s="34">
        <v>71</v>
      </c>
      <c r="K96" s="34"/>
      <c r="L96" s="34"/>
      <c r="M96" s="34"/>
      <c r="N96" s="16">
        <f t="shared" si="9"/>
        <v>197.3</v>
      </c>
    </row>
    <row r="97" spans="1:14" ht="25.5">
      <c r="A97" s="56"/>
      <c r="B97" s="52"/>
      <c r="C97" s="52"/>
      <c r="D97" s="2" t="s">
        <v>11</v>
      </c>
      <c r="E97" s="1">
        <v>642</v>
      </c>
      <c r="F97" s="1">
        <v>550.1</v>
      </c>
      <c r="G97" s="1">
        <v>659.5</v>
      </c>
      <c r="H97" s="13">
        <v>726.5</v>
      </c>
      <c r="I97" s="13">
        <v>695.5</v>
      </c>
      <c r="J97" s="34">
        <v>823.3</v>
      </c>
      <c r="K97" s="34">
        <v>1154.4</v>
      </c>
      <c r="L97" s="34">
        <v>1154.4</v>
      </c>
      <c r="M97" s="34">
        <v>1154.4</v>
      </c>
      <c r="N97" s="16">
        <f t="shared" si="9"/>
        <v>7560.0999999999985</v>
      </c>
    </row>
    <row r="98" spans="1:14" ht="38.25">
      <c r="A98" s="57"/>
      <c r="B98" s="53"/>
      <c r="C98" s="53"/>
      <c r="D98" s="3" t="s">
        <v>12</v>
      </c>
      <c r="E98" s="1"/>
      <c r="F98" s="1"/>
      <c r="G98" s="1"/>
      <c r="H98" s="13"/>
      <c r="I98" s="13"/>
      <c r="J98" s="34"/>
      <c r="K98" s="34"/>
      <c r="L98" s="34"/>
      <c r="M98" s="34"/>
      <c r="N98" s="16">
        <f t="shared" si="9"/>
        <v>0</v>
      </c>
    </row>
    <row r="99" spans="1:14" ht="12.75" customHeight="1">
      <c r="A99" s="55" t="s">
        <v>39</v>
      </c>
      <c r="B99" s="49" t="s">
        <v>35</v>
      </c>
      <c r="C99" s="49" t="s">
        <v>40</v>
      </c>
      <c r="D99" s="6" t="s">
        <v>8</v>
      </c>
      <c r="E99" s="6">
        <f aca="true" t="shared" si="24" ref="E99:M99">E100+E101+E102+E103</f>
        <v>394.3</v>
      </c>
      <c r="F99" s="6">
        <f t="shared" si="24"/>
        <v>421.7</v>
      </c>
      <c r="G99" s="6">
        <f t="shared" si="24"/>
        <v>440.2</v>
      </c>
      <c r="H99" s="12">
        <f t="shared" si="24"/>
        <v>408.6</v>
      </c>
      <c r="I99" s="12">
        <f t="shared" si="24"/>
        <v>460</v>
      </c>
      <c r="J99" s="33">
        <f t="shared" si="24"/>
        <v>487</v>
      </c>
      <c r="K99" s="33">
        <f t="shared" si="24"/>
        <v>624</v>
      </c>
      <c r="L99" s="33">
        <f t="shared" si="24"/>
        <v>624</v>
      </c>
      <c r="M99" s="33">
        <f t="shared" si="24"/>
        <v>624</v>
      </c>
      <c r="N99" s="6">
        <f t="shared" si="9"/>
        <v>4483.8</v>
      </c>
    </row>
    <row r="100" spans="1:14" ht="25.5">
      <c r="A100" s="56"/>
      <c r="B100" s="52"/>
      <c r="C100" s="52"/>
      <c r="D100" s="2" t="s">
        <v>9</v>
      </c>
      <c r="E100" s="1"/>
      <c r="F100" s="1"/>
      <c r="G100" s="1"/>
      <c r="H100" s="13"/>
      <c r="I100" s="13"/>
      <c r="J100" s="34"/>
      <c r="K100" s="34"/>
      <c r="L100" s="34"/>
      <c r="M100" s="34"/>
      <c r="N100" s="16">
        <f t="shared" si="9"/>
        <v>0</v>
      </c>
    </row>
    <row r="101" spans="1:14" ht="25.5">
      <c r="A101" s="56"/>
      <c r="B101" s="52"/>
      <c r="C101" s="52"/>
      <c r="D101" s="2" t="s">
        <v>10</v>
      </c>
      <c r="E101" s="1">
        <v>394.3</v>
      </c>
      <c r="F101" s="1">
        <v>421.7</v>
      </c>
      <c r="G101" s="1">
        <v>440.2</v>
      </c>
      <c r="H101" s="13">
        <v>408.6</v>
      </c>
      <c r="I101" s="13">
        <v>460</v>
      </c>
      <c r="J101" s="34">
        <v>487</v>
      </c>
      <c r="K101" s="34">
        <v>624</v>
      </c>
      <c r="L101" s="34">
        <v>624</v>
      </c>
      <c r="M101" s="34">
        <v>624</v>
      </c>
      <c r="N101" s="16">
        <f t="shared" si="9"/>
        <v>4483.8</v>
      </c>
    </row>
    <row r="102" spans="1:14" ht="25.5">
      <c r="A102" s="56"/>
      <c r="B102" s="52"/>
      <c r="C102" s="52"/>
      <c r="D102" s="2" t="s">
        <v>11</v>
      </c>
      <c r="E102" s="1"/>
      <c r="F102" s="1"/>
      <c r="G102" s="1"/>
      <c r="H102" s="13"/>
      <c r="I102" s="13"/>
      <c r="J102" s="34"/>
      <c r="K102" s="34"/>
      <c r="L102" s="34"/>
      <c r="M102" s="34"/>
      <c r="N102" s="16">
        <f t="shared" si="9"/>
        <v>0</v>
      </c>
    </row>
    <row r="103" spans="1:14" ht="38.25">
      <c r="A103" s="57"/>
      <c r="B103" s="53"/>
      <c r="C103" s="53"/>
      <c r="D103" s="3" t="s">
        <v>12</v>
      </c>
      <c r="E103" s="1"/>
      <c r="F103" s="1"/>
      <c r="G103" s="1"/>
      <c r="H103" s="13"/>
      <c r="I103" s="13"/>
      <c r="J103" s="34"/>
      <c r="K103" s="34"/>
      <c r="L103" s="34"/>
      <c r="M103" s="34"/>
      <c r="N103" s="16">
        <f t="shared" si="9"/>
        <v>0</v>
      </c>
    </row>
    <row r="104" spans="1:14" ht="12.75">
      <c r="A104" s="7"/>
      <c r="B104" s="8"/>
      <c r="C104" s="8"/>
      <c r="D104" s="3"/>
      <c r="E104" s="1"/>
      <c r="F104" s="1"/>
      <c r="G104" s="1"/>
      <c r="H104" s="13"/>
      <c r="I104" s="13"/>
      <c r="J104" s="34"/>
      <c r="K104" s="34"/>
      <c r="L104" s="34"/>
      <c r="M104" s="34"/>
      <c r="N104" s="16">
        <f t="shared" si="9"/>
        <v>0</v>
      </c>
    </row>
    <row r="105" spans="1:14" ht="12.75" customHeight="1">
      <c r="A105" s="55" t="s">
        <v>41</v>
      </c>
      <c r="B105" s="49" t="s">
        <v>35</v>
      </c>
      <c r="C105" s="49" t="s">
        <v>42</v>
      </c>
      <c r="D105" s="6" t="s">
        <v>8</v>
      </c>
      <c r="E105" s="6">
        <f aca="true" t="shared" si="25" ref="E105:M105">E106+E107+E108+E109</f>
        <v>1206.4</v>
      </c>
      <c r="F105" s="6">
        <f t="shared" si="25"/>
        <v>716.7</v>
      </c>
      <c r="G105" s="6">
        <f t="shared" si="25"/>
        <v>784.5300000000001</v>
      </c>
      <c r="H105" s="12">
        <f t="shared" si="25"/>
        <v>719.5</v>
      </c>
      <c r="I105" s="12">
        <f t="shared" si="25"/>
        <v>554.81</v>
      </c>
      <c r="J105" s="33">
        <f t="shared" si="25"/>
        <v>494.03</v>
      </c>
      <c r="K105" s="33">
        <f t="shared" si="25"/>
        <v>429.3</v>
      </c>
      <c r="L105" s="33">
        <f t="shared" si="25"/>
        <v>491.5</v>
      </c>
      <c r="M105" s="33">
        <f t="shared" si="25"/>
        <v>493.9</v>
      </c>
      <c r="N105" s="6">
        <f t="shared" si="9"/>
        <v>5890.67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34"/>
      <c r="L106" s="34"/>
      <c r="M106" s="34"/>
      <c r="N106" s="16">
        <f t="shared" si="9"/>
        <v>0</v>
      </c>
    </row>
    <row r="107" spans="1:14" ht="25.5">
      <c r="A107" s="56"/>
      <c r="B107" s="52"/>
      <c r="C107" s="52"/>
      <c r="D107" s="2" t="s">
        <v>10</v>
      </c>
      <c r="E107" s="1">
        <v>1032.9</v>
      </c>
      <c r="F107" s="1">
        <v>465.8</v>
      </c>
      <c r="G107" s="1">
        <v>545.94</v>
      </c>
      <c r="H107" s="13">
        <v>551.8</v>
      </c>
      <c r="I107" s="13">
        <v>415.53</v>
      </c>
      <c r="J107" s="34">
        <v>386.37</v>
      </c>
      <c r="K107" s="34">
        <v>429.3</v>
      </c>
      <c r="L107" s="34">
        <v>429.3</v>
      </c>
      <c r="M107" s="34">
        <v>429.3</v>
      </c>
      <c r="N107" s="16">
        <f t="shared" si="9"/>
        <v>4686.240000000001</v>
      </c>
    </row>
    <row r="108" spans="1:14" ht="25.5">
      <c r="A108" s="56"/>
      <c r="B108" s="52"/>
      <c r="C108" s="52"/>
      <c r="D108" s="2" t="s">
        <v>11</v>
      </c>
      <c r="E108" s="1">
        <v>173.5</v>
      </c>
      <c r="F108" s="1">
        <v>250.9</v>
      </c>
      <c r="G108" s="1">
        <v>238.59</v>
      </c>
      <c r="H108" s="13">
        <v>167.7</v>
      </c>
      <c r="I108" s="13">
        <v>139.28</v>
      </c>
      <c r="J108" s="34">
        <v>107.66</v>
      </c>
      <c r="K108" s="35">
        <v>0</v>
      </c>
      <c r="L108" s="34">
        <v>62.2</v>
      </c>
      <c r="M108" s="34">
        <v>64.6</v>
      </c>
      <c r="N108" s="16">
        <f t="shared" si="9"/>
        <v>1204.43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34"/>
      <c r="L109" s="34"/>
      <c r="M109" s="34"/>
      <c r="N109" s="16">
        <f t="shared" si="9"/>
        <v>0</v>
      </c>
    </row>
    <row r="110" spans="1:14" ht="12.75" customHeight="1">
      <c r="A110" s="55" t="s">
        <v>43</v>
      </c>
      <c r="B110" s="49" t="s">
        <v>35</v>
      </c>
      <c r="C110" s="49" t="s">
        <v>44</v>
      </c>
      <c r="D110" s="6" t="s">
        <v>8</v>
      </c>
      <c r="E110" s="6">
        <f aca="true" t="shared" si="26" ref="E110:L110">E111+E112+E113+E114</f>
        <v>60</v>
      </c>
      <c r="F110" s="6">
        <f t="shared" si="26"/>
        <v>20</v>
      </c>
      <c r="G110" s="6">
        <f t="shared" si="26"/>
        <v>43.3</v>
      </c>
      <c r="H110" s="12">
        <f t="shared" si="26"/>
        <v>18.9</v>
      </c>
      <c r="I110" s="12">
        <f t="shared" si="26"/>
        <v>20</v>
      </c>
      <c r="J110" s="33">
        <f t="shared" si="26"/>
        <v>20</v>
      </c>
      <c r="K110" s="33">
        <f t="shared" si="26"/>
        <v>30</v>
      </c>
      <c r="L110" s="33">
        <f t="shared" si="26"/>
        <v>20</v>
      </c>
      <c r="M110" s="33">
        <v>20</v>
      </c>
      <c r="N110" s="6">
        <f t="shared" si="9"/>
        <v>252.2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34"/>
      <c r="L111" s="34"/>
      <c r="M111" s="34"/>
      <c r="N111" s="16">
        <f t="shared" si="9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34"/>
      <c r="L112" s="34"/>
      <c r="M112" s="34"/>
      <c r="N112" s="16">
        <f t="shared" si="9"/>
        <v>0</v>
      </c>
    </row>
    <row r="113" spans="1:14" ht="25.5">
      <c r="A113" s="56"/>
      <c r="B113" s="52"/>
      <c r="C113" s="52"/>
      <c r="D113" s="2" t="s">
        <v>11</v>
      </c>
      <c r="E113" s="1">
        <v>60</v>
      </c>
      <c r="F113" s="1">
        <v>20</v>
      </c>
      <c r="G113" s="1">
        <v>43.3</v>
      </c>
      <c r="H113" s="13">
        <v>18.9</v>
      </c>
      <c r="I113" s="13">
        <v>20</v>
      </c>
      <c r="J113" s="34">
        <v>20</v>
      </c>
      <c r="K113" s="34">
        <v>30</v>
      </c>
      <c r="L113" s="34">
        <v>20</v>
      </c>
      <c r="M113" s="34">
        <v>20</v>
      </c>
      <c r="N113" s="16">
        <f t="shared" si="9"/>
        <v>252.2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34"/>
      <c r="L114" s="34"/>
      <c r="M114" s="34"/>
      <c r="N114" s="16">
        <f t="shared" si="9"/>
        <v>0</v>
      </c>
    </row>
    <row r="115" spans="1:14" ht="12.75" customHeight="1">
      <c r="A115" s="55" t="s">
        <v>45</v>
      </c>
      <c r="B115" s="49" t="s">
        <v>35</v>
      </c>
      <c r="C115" s="49" t="s">
        <v>46</v>
      </c>
      <c r="D115" s="6" t="s">
        <v>8</v>
      </c>
      <c r="E115" s="6">
        <f aca="true" t="shared" si="27" ref="E115:L115">E116+E117+E118+E119</f>
        <v>27</v>
      </c>
      <c r="F115" s="6">
        <f t="shared" si="27"/>
        <v>19.9</v>
      </c>
      <c r="G115" s="6">
        <f t="shared" si="27"/>
        <v>19.5</v>
      </c>
      <c r="H115" s="12">
        <f t="shared" si="27"/>
        <v>19.9</v>
      </c>
      <c r="I115" s="12">
        <f t="shared" si="27"/>
        <v>19.9</v>
      </c>
      <c r="J115" s="33">
        <f t="shared" si="27"/>
        <v>19.9</v>
      </c>
      <c r="K115" s="33">
        <f t="shared" si="27"/>
        <v>19.9</v>
      </c>
      <c r="L115" s="33">
        <f t="shared" si="27"/>
        <v>19.9</v>
      </c>
      <c r="M115" s="33">
        <v>19.9</v>
      </c>
      <c r="N115" s="6">
        <f t="shared" si="9"/>
        <v>185.80000000000004</v>
      </c>
    </row>
    <row r="116" spans="1:14" ht="25.5">
      <c r="A116" s="56"/>
      <c r="B116" s="52"/>
      <c r="C116" s="52"/>
      <c r="D116" s="2" t="s">
        <v>9</v>
      </c>
      <c r="E116" s="1"/>
      <c r="F116" s="1"/>
      <c r="G116" s="1"/>
      <c r="H116" s="13"/>
      <c r="I116" s="13"/>
      <c r="J116" s="34"/>
      <c r="K116" s="34"/>
      <c r="L116" s="34"/>
      <c r="M116" s="34"/>
      <c r="N116" s="16">
        <f t="shared" si="9"/>
        <v>0</v>
      </c>
    </row>
    <row r="117" spans="1:14" ht="25.5">
      <c r="A117" s="56"/>
      <c r="B117" s="52"/>
      <c r="C117" s="52"/>
      <c r="D117" s="2" t="s">
        <v>10</v>
      </c>
      <c r="E117" s="1"/>
      <c r="F117" s="1"/>
      <c r="G117" s="1"/>
      <c r="H117" s="13"/>
      <c r="I117" s="13"/>
      <c r="J117" s="34"/>
      <c r="K117" s="34"/>
      <c r="L117" s="34"/>
      <c r="M117" s="34"/>
      <c r="N117" s="16">
        <f aca="true" t="shared" si="28" ref="N117:N180">SUM(E117:M117)</f>
        <v>0</v>
      </c>
    </row>
    <row r="118" spans="1:14" ht="25.5">
      <c r="A118" s="56"/>
      <c r="B118" s="52"/>
      <c r="C118" s="52"/>
      <c r="D118" s="2" t="s">
        <v>11</v>
      </c>
      <c r="E118" s="1">
        <v>27</v>
      </c>
      <c r="F118" s="1">
        <v>19.9</v>
      </c>
      <c r="G118" s="1">
        <v>19.5</v>
      </c>
      <c r="H118" s="13">
        <v>19.9</v>
      </c>
      <c r="I118" s="13">
        <v>19.9</v>
      </c>
      <c r="J118" s="34">
        <v>19.9</v>
      </c>
      <c r="K118" s="34">
        <v>19.9</v>
      </c>
      <c r="L118" s="34">
        <v>19.9</v>
      </c>
      <c r="M118" s="34">
        <v>19.9</v>
      </c>
      <c r="N118" s="16">
        <f t="shared" si="28"/>
        <v>185.80000000000004</v>
      </c>
    </row>
    <row r="119" spans="1:14" ht="38.25">
      <c r="A119" s="57"/>
      <c r="B119" s="53"/>
      <c r="C119" s="53"/>
      <c r="D119" s="3" t="s">
        <v>12</v>
      </c>
      <c r="E119" s="1"/>
      <c r="F119" s="1"/>
      <c r="G119" s="1"/>
      <c r="H119" s="13"/>
      <c r="I119" s="13"/>
      <c r="J119" s="34"/>
      <c r="K119" s="34"/>
      <c r="L119" s="34"/>
      <c r="M119" s="34"/>
      <c r="N119" s="16">
        <f t="shared" si="28"/>
        <v>0</v>
      </c>
    </row>
    <row r="120" spans="1:14" ht="12.75" customHeight="1">
      <c r="A120" s="55" t="s">
        <v>47</v>
      </c>
      <c r="B120" s="49" t="s">
        <v>35</v>
      </c>
      <c r="C120" s="49" t="s">
        <v>48</v>
      </c>
      <c r="D120" s="6" t="s">
        <v>8</v>
      </c>
      <c r="E120" s="6">
        <f aca="true" t="shared" si="29" ref="E120:L120">E121+E122+E123+E124</f>
        <v>0</v>
      </c>
      <c r="F120" s="6">
        <f t="shared" si="29"/>
        <v>0</v>
      </c>
      <c r="G120" s="6">
        <f t="shared" si="29"/>
        <v>0</v>
      </c>
      <c r="H120" s="12">
        <f t="shared" si="29"/>
        <v>0</v>
      </c>
      <c r="I120" s="12">
        <f t="shared" si="29"/>
        <v>0</v>
      </c>
      <c r="J120" s="33">
        <f t="shared" si="29"/>
        <v>0</v>
      </c>
      <c r="K120" s="33">
        <f t="shared" si="29"/>
        <v>0</v>
      </c>
      <c r="L120" s="33">
        <f t="shared" si="29"/>
        <v>0</v>
      </c>
      <c r="M120" s="33"/>
      <c r="N120" s="16">
        <f t="shared" si="28"/>
        <v>0</v>
      </c>
    </row>
    <row r="121" spans="1:14" ht="25.5">
      <c r="A121" s="56"/>
      <c r="B121" s="52"/>
      <c r="C121" s="52"/>
      <c r="D121" s="2" t="s">
        <v>9</v>
      </c>
      <c r="E121" s="1"/>
      <c r="F121" s="1"/>
      <c r="G121" s="1"/>
      <c r="H121" s="13"/>
      <c r="I121" s="13"/>
      <c r="J121" s="34"/>
      <c r="K121" s="34"/>
      <c r="L121" s="34"/>
      <c r="M121" s="34"/>
      <c r="N121" s="16">
        <f t="shared" si="28"/>
        <v>0</v>
      </c>
    </row>
    <row r="122" spans="1:14" ht="25.5">
      <c r="A122" s="56"/>
      <c r="B122" s="52"/>
      <c r="C122" s="52"/>
      <c r="D122" s="2" t="s">
        <v>10</v>
      </c>
      <c r="E122" s="1"/>
      <c r="F122" s="1"/>
      <c r="G122" s="1"/>
      <c r="H122" s="13"/>
      <c r="I122" s="13"/>
      <c r="J122" s="34"/>
      <c r="K122" s="34"/>
      <c r="L122" s="34"/>
      <c r="M122" s="34"/>
      <c r="N122" s="16">
        <f t="shared" si="28"/>
        <v>0</v>
      </c>
    </row>
    <row r="123" spans="1:14" ht="25.5">
      <c r="A123" s="56"/>
      <c r="B123" s="52"/>
      <c r="C123" s="52"/>
      <c r="D123" s="2" t="s">
        <v>11</v>
      </c>
      <c r="E123" s="1"/>
      <c r="F123" s="1"/>
      <c r="G123" s="1"/>
      <c r="H123" s="13"/>
      <c r="I123" s="13"/>
      <c r="J123" s="34"/>
      <c r="K123" s="34"/>
      <c r="L123" s="34"/>
      <c r="M123" s="34"/>
      <c r="N123" s="16">
        <f t="shared" si="28"/>
        <v>0</v>
      </c>
    </row>
    <row r="124" spans="1:14" ht="38.25">
      <c r="A124" s="57"/>
      <c r="B124" s="53"/>
      <c r="C124" s="53"/>
      <c r="D124" s="3" t="s">
        <v>12</v>
      </c>
      <c r="E124" s="1"/>
      <c r="F124" s="1"/>
      <c r="G124" s="1"/>
      <c r="H124" s="13"/>
      <c r="I124" s="13"/>
      <c r="J124" s="34"/>
      <c r="K124" s="34"/>
      <c r="L124" s="34"/>
      <c r="M124" s="34"/>
      <c r="N124" s="16">
        <f t="shared" si="28"/>
        <v>0</v>
      </c>
    </row>
    <row r="125" spans="1:14" ht="12.75">
      <c r="A125" s="7"/>
      <c r="B125" s="8"/>
      <c r="C125" s="8"/>
      <c r="D125" s="3"/>
      <c r="E125" s="1"/>
      <c r="F125" s="1"/>
      <c r="G125" s="1"/>
      <c r="H125" s="13"/>
      <c r="I125" s="13"/>
      <c r="J125" s="34"/>
      <c r="K125" s="34"/>
      <c r="L125" s="34"/>
      <c r="M125" s="34"/>
      <c r="N125" s="16">
        <f t="shared" si="28"/>
        <v>0</v>
      </c>
    </row>
    <row r="126" spans="1:14" ht="12.75" customHeight="1">
      <c r="A126" s="55" t="s">
        <v>49</v>
      </c>
      <c r="B126" s="49" t="s">
        <v>35</v>
      </c>
      <c r="C126" s="49" t="s">
        <v>50</v>
      </c>
      <c r="D126" s="6" t="s">
        <v>8</v>
      </c>
      <c r="E126" s="6">
        <f aca="true" t="shared" si="30" ref="E126:L126">E127+E128+E129+E130</f>
        <v>0</v>
      </c>
      <c r="F126" s="6">
        <f t="shared" si="30"/>
        <v>0</v>
      </c>
      <c r="G126" s="6">
        <f t="shared" si="30"/>
        <v>0</v>
      </c>
      <c r="H126" s="12">
        <f t="shared" si="30"/>
        <v>0</v>
      </c>
      <c r="I126" s="12">
        <f t="shared" si="30"/>
        <v>0</v>
      </c>
      <c r="J126" s="33">
        <f t="shared" si="30"/>
        <v>0</v>
      </c>
      <c r="K126" s="33">
        <f t="shared" si="30"/>
        <v>0</v>
      </c>
      <c r="L126" s="33">
        <f t="shared" si="30"/>
        <v>0</v>
      </c>
      <c r="M126" s="33"/>
      <c r="N126" s="16">
        <f t="shared" si="28"/>
        <v>0</v>
      </c>
    </row>
    <row r="127" spans="1:14" ht="25.5">
      <c r="A127" s="56"/>
      <c r="B127" s="52"/>
      <c r="C127" s="52"/>
      <c r="D127" s="2" t="s">
        <v>9</v>
      </c>
      <c r="E127" s="1"/>
      <c r="F127" s="1"/>
      <c r="G127" s="1"/>
      <c r="H127" s="13"/>
      <c r="I127" s="13"/>
      <c r="J127" s="34"/>
      <c r="K127" s="34"/>
      <c r="L127" s="34"/>
      <c r="M127" s="34"/>
      <c r="N127" s="16">
        <f t="shared" si="28"/>
        <v>0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34"/>
      <c r="L128" s="34"/>
      <c r="M128" s="34"/>
      <c r="N128" s="16">
        <f t="shared" si="28"/>
        <v>0</v>
      </c>
    </row>
    <row r="129" spans="1:14" ht="25.5">
      <c r="A129" s="56"/>
      <c r="B129" s="52"/>
      <c r="C129" s="52"/>
      <c r="D129" s="2" t="s">
        <v>11</v>
      </c>
      <c r="E129" s="1"/>
      <c r="F129" s="1"/>
      <c r="G129" s="1"/>
      <c r="H129" s="13"/>
      <c r="I129" s="13"/>
      <c r="J129" s="34"/>
      <c r="K129" s="34"/>
      <c r="L129" s="34"/>
      <c r="M129" s="34"/>
      <c r="N129" s="16">
        <f t="shared" si="28"/>
        <v>0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34"/>
      <c r="L130" s="34"/>
      <c r="M130" s="34"/>
      <c r="N130" s="16">
        <f t="shared" si="28"/>
        <v>0</v>
      </c>
    </row>
    <row r="131" spans="1:14" ht="12.75" customHeight="1">
      <c r="A131" s="55" t="s">
        <v>51</v>
      </c>
      <c r="B131" s="49" t="s">
        <v>35</v>
      </c>
      <c r="C131" s="58" t="s">
        <v>72</v>
      </c>
      <c r="D131" s="6" t="s">
        <v>8</v>
      </c>
      <c r="E131" s="6">
        <f aca="true" t="shared" si="31" ref="E131:M131">E132+E133+E134+E135</f>
        <v>6404.5</v>
      </c>
      <c r="F131" s="6">
        <f t="shared" si="31"/>
        <v>6285.5</v>
      </c>
      <c r="G131" s="6">
        <f t="shared" si="31"/>
        <v>6572</v>
      </c>
      <c r="H131" s="12">
        <f t="shared" si="31"/>
        <v>7085</v>
      </c>
      <c r="I131" s="12">
        <f t="shared" si="31"/>
        <v>5851</v>
      </c>
      <c r="J131" s="33">
        <f t="shared" si="31"/>
        <v>5942.1</v>
      </c>
      <c r="K131" s="33">
        <f t="shared" si="31"/>
        <v>6073</v>
      </c>
      <c r="L131" s="33">
        <f t="shared" si="31"/>
        <v>6330</v>
      </c>
      <c r="M131" s="33">
        <f t="shared" si="31"/>
        <v>6595</v>
      </c>
      <c r="N131" s="6">
        <f t="shared" si="28"/>
        <v>57138.1</v>
      </c>
    </row>
    <row r="132" spans="1:14" ht="26.25" customHeight="1">
      <c r="A132" s="56"/>
      <c r="B132" s="52"/>
      <c r="C132" s="59"/>
      <c r="D132" s="2" t="s">
        <v>9</v>
      </c>
      <c r="E132" s="1"/>
      <c r="F132" s="1"/>
      <c r="G132" s="1"/>
      <c r="H132" s="13"/>
      <c r="I132" s="13"/>
      <c r="J132" s="34"/>
      <c r="K132" s="34"/>
      <c r="L132" s="34"/>
      <c r="M132" s="34"/>
      <c r="N132" s="16">
        <f t="shared" si="28"/>
        <v>0</v>
      </c>
    </row>
    <row r="133" spans="1:14" ht="29.25" customHeight="1">
      <c r="A133" s="56"/>
      <c r="B133" s="52"/>
      <c r="C133" s="59"/>
      <c r="D133" s="2" t="s">
        <v>10</v>
      </c>
      <c r="E133" s="1">
        <v>6404.5</v>
      </c>
      <c r="F133" s="1">
        <v>6285.5</v>
      </c>
      <c r="G133" s="1">
        <v>6572</v>
      </c>
      <c r="H133" s="13">
        <v>7085</v>
      </c>
      <c r="I133" s="13">
        <v>5851</v>
      </c>
      <c r="J133" s="34">
        <v>5942.1</v>
      </c>
      <c r="K133" s="35">
        <v>6073</v>
      </c>
      <c r="L133" s="34">
        <v>6330</v>
      </c>
      <c r="M133" s="34">
        <v>6595</v>
      </c>
      <c r="N133" s="16">
        <f t="shared" si="28"/>
        <v>57138.1</v>
      </c>
    </row>
    <row r="134" spans="1:14" ht="27.75" customHeight="1">
      <c r="A134" s="56"/>
      <c r="B134" s="52"/>
      <c r="C134" s="59"/>
      <c r="D134" s="2" t="s">
        <v>11</v>
      </c>
      <c r="E134" s="1"/>
      <c r="F134" s="1"/>
      <c r="G134" s="1"/>
      <c r="H134" s="13"/>
      <c r="I134" s="13"/>
      <c r="J134" s="34"/>
      <c r="K134" s="34"/>
      <c r="L134" s="34"/>
      <c r="M134" s="34"/>
      <c r="N134" s="16">
        <f t="shared" si="28"/>
        <v>0</v>
      </c>
    </row>
    <row r="135" spans="1:14" ht="38.25">
      <c r="A135" s="57"/>
      <c r="B135" s="53"/>
      <c r="C135" s="60"/>
      <c r="D135" s="3" t="s">
        <v>12</v>
      </c>
      <c r="E135" s="1"/>
      <c r="F135" s="1"/>
      <c r="G135" s="1"/>
      <c r="H135" s="13"/>
      <c r="I135" s="13"/>
      <c r="J135" s="34"/>
      <c r="K135" s="34"/>
      <c r="L135" s="34"/>
      <c r="M135" s="34"/>
      <c r="N135" s="16">
        <f t="shared" si="28"/>
        <v>0</v>
      </c>
    </row>
    <row r="136" spans="1:14" ht="12.75" customHeight="1">
      <c r="A136" s="55" t="s">
        <v>53</v>
      </c>
      <c r="B136" s="49" t="s">
        <v>35</v>
      </c>
      <c r="C136" s="49" t="s">
        <v>54</v>
      </c>
      <c r="D136" s="6" t="s">
        <v>8</v>
      </c>
      <c r="E136" s="6">
        <f aca="true" t="shared" si="32" ref="E136:L136">E137+E138+E139+E140</f>
        <v>0</v>
      </c>
      <c r="F136" s="6">
        <f t="shared" si="32"/>
        <v>467.2</v>
      </c>
      <c r="G136" s="6">
        <f t="shared" si="32"/>
        <v>0</v>
      </c>
      <c r="H136" s="12">
        <f t="shared" si="32"/>
        <v>0</v>
      </c>
      <c r="I136" s="12">
        <f t="shared" si="32"/>
        <v>0</v>
      </c>
      <c r="J136" s="33">
        <f t="shared" si="32"/>
        <v>0</v>
      </c>
      <c r="K136" s="33">
        <f t="shared" si="32"/>
        <v>0</v>
      </c>
      <c r="L136" s="33">
        <f t="shared" si="32"/>
        <v>0</v>
      </c>
      <c r="M136" s="33"/>
      <c r="N136" s="6">
        <f t="shared" si="28"/>
        <v>467.2</v>
      </c>
    </row>
    <row r="137" spans="1:14" ht="25.5">
      <c r="A137" s="56"/>
      <c r="B137" s="52"/>
      <c r="C137" s="52"/>
      <c r="D137" s="2" t="s">
        <v>9</v>
      </c>
      <c r="E137" s="1"/>
      <c r="F137" s="1">
        <v>443.8</v>
      </c>
      <c r="G137" s="1"/>
      <c r="H137" s="13"/>
      <c r="I137" s="13"/>
      <c r="J137" s="34"/>
      <c r="K137" s="34"/>
      <c r="L137" s="34"/>
      <c r="M137" s="34"/>
      <c r="N137" s="16">
        <f t="shared" si="28"/>
        <v>443.8</v>
      </c>
    </row>
    <row r="138" spans="1:14" ht="25.5">
      <c r="A138" s="56"/>
      <c r="B138" s="52"/>
      <c r="C138" s="52"/>
      <c r="D138" s="2" t="s">
        <v>10</v>
      </c>
      <c r="E138" s="1"/>
      <c r="F138" s="1"/>
      <c r="G138" s="1"/>
      <c r="H138" s="13"/>
      <c r="I138" s="13"/>
      <c r="J138" s="34"/>
      <c r="K138" s="34"/>
      <c r="L138" s="34"/>
      <c r="M138" s="34"/>
      <c r="N138" s="16">
        <f t="shared" si="28"/>
        <v>0</v>
      </c>
    </row>
    <row r="139" spans="1:14" ht="25.5">
      <c r="A139" s="56"/>
      <c r="B139" s="52"/>
      <c r="C139" s="52"/>
      <c r="D139" s="2" t="s">
        <v>11</v>
      </c>
      <c r="E139" s="1"/>
      <c r="F139" s="1">
        <v>23.4</v>
      </c>
      <c r="G139" s="1"/>
      <c r="H139" s="13"/>
      <c r="I139" s="13"/>
      <c r="J139" s="34"/>
      <c r="K139" s="34"/>
      <c r="L139" s="34"/>
      <c r="M139" s="34"/>
      <c r="N139" s="16">
        <f t="shared" si="28"/>
        <v>23.4</v>
      </c>
    </row>
    <row r="140" spans="1:14" ht="38.25">
      <c r="A140" s="57"/>
      <c r="B140" s="53"/>
      <c r="C140" s="53"/>
      <c r="D140" s="3" t="s">
        <v>12</v>
      </c>
      <c r="E140" s="1"/>
      <c r="F140" s="1"/>
      <c r="G140" s="1"/>
      <c r="H140" s="13"/>
      <c r="I140" s="13"/>
      <c r="J140" s="34"/>
      <c r="K140" s="34"/>
      <c r="L140" s="34"/>
      <c r="M140" s="34"/>
      <c r="N140" s="16">
        <f t="shared" si="28"/>
        <v>0</v>
      </c>
    </row>
    <row r="141" spans="1:14" ht="12.75" customHeight="1">
      <c r="A141" s="55" t="s">
        <v>56</v>
      </c>
      <c r="B141" s="49" t="s">
        <v>35</v>
      </c>
      <c r="C141" s="49" t="s">
        <v>55</v>
      </c>
      <c r="D141" s="6" t="s">
        <v>8</v>
      </c>
      <c r="E141" s="6">
        <f aca="true" t="shared" si="33" ref="E141:L141">E142+E143+E144+E145</f>
        <v>0</v>
      </c>
      <c r="F141" s="6">
        <f t="shared" si="33"/>
        <v>0</v>
      </c>
      <c r="G141" s="6">
        <f t="shared" si="33"/>
        <v>901.1</v>
      </c>
      <c r="H141" s="12">
        <f t="shared" si="33"/>
        <v>0</v>
      </c>
      <c r="I141" s="12">
        <f t="shared" si="33"/>
        <v>0</v>
      </c>
      <c r="J141" s="33">
        <f t="shared" si="33"/>
        <v>0</v>
      </c>
      <c r="K141" s="33">
        <f t="shared" si="33"/>
        <v>0</v>
      </c>
      <c r="L141" s="33">
        <f t="shared" si="33"/>
        <v>0</v>
      </c>
      <c r="M141" s="33"/>
      <c r="N141" s="6">
        <f t="shared" si="28"/>
        <v>901.1</v>
      </c>
    </row>
    <row r="142" spans="1:14" ht="25.5">
      <c r="A142" s="56"/>
      <c r="B142" s="52"/>
      <c r="C142" s="52"/>
      <c r="D142" s="2" t="s">
        <v>9</v>
      </c>
      <c r="E142" s="1"/>
      <c r="F142" s="1"/>
      <c r="G142" s="1">
        <v>856</v>
      </c>
      <c r="H142" s="13"/>
      <c r="I142" s="13"/>
      <c r="J142" s="34"/>
      <c r="K142" s="34"/>
      <c r="L142" s="34"/>
      <c r="M142" s="34"/>
      <c r="N142" s="16">
        <f t="shared" si="28"/>
        <v>856</v>
      </c>
    </row>
    <row r="143" spans="1:14" ht="25.5">
      <c r="A143" s="56"/>
      <c r="B143" s="52"/>
      <c r="C143" s="52"/>
      <c r="D143" s="2" t="s">
        <v>10</v>
      </c>
      <c r="E143" s="1"/>
      <c r="F143" s="1"/>
      <c r="G143" s="1"/>
      <c r="H143" s="13"/>
      <c r="I143" s="13"/>
      <c r="J143" s="34"/>
      <c r="K143" s="34"/>
      <c r="L143" s="34"/>
      <c r="M143" s="34"/>
      <c r="N143" s="16">
        <f t="shared" si="28"/>
        <v>0</v>
      </c>
    </row>
    <row r="144" spans="1:14" ht="25.5">
      <c r="A144" s="56"/>
      <c r="B144" s="52"/>
      <c r="C144" s="52"/>
      <c r="D144" s="2" t="s">
        <v>11</v>
      </c>
      <c r="E144" s="1"/>
      <c r="F144" s="1"/>
      <c r="G144" s="1">
        <v>45.1</v>
      </c>
      <c r="H144" s="13"/>
      <c r="I144" s="13"/>
      <c r="J144" s="34"/>
      <c r="K144" s="34"/>
      <c r="L144" s="34"/>
      <c r="M144" s="34"/>
      <c r="N144" s="16">
        <f t="shared" si="28"/>
        <v>45.1</v>
      </c>
    </row>
    <row r="145" spans="1:14" ht="38.25">
      <c r="A145" s="57"/>
      <c r="B145" s="53"/>
      <c r="C145" s="53"/>
      <c r="D145" s="3" t="s">
        <v>12</v>
      </c>
      <c r="E145" s="1"/>
      <c r="F145" s="1"/>
      <c r="G145" s="1"/>
      <c r="H145" s="13"/>
      <c r="I145" s="13"/>
      <c r="J145" s="34"/>
      <c r="K145" s="34"/>
      <c r="L145" s="34"/>
      <c r="M145" s="34"/>
      <c r="N145" s="16">
        <f t="shared" si="28"/>
        <v>0</v>
      </c>
    </row>
    <row r="146" spans="1:14" ht="12.75">
      <c r="A146" s="46" t="s">
        <v>64</v>
      </c>
      <c r="B146" s="49" t="s">
        <v>35</v>
      </c>
      <c r="C146" s="49" t="s">
        <v>65</v>
      </c>
      <c r="D146" s="6" t="s">
        <v>8</v>
      </c>
      <c r="E146" s="1"/>
      <c r="F146" s="1"/>
      <c r="G146" s="1"/>
      <c r="H146" s="12">
        <f>H147+H148+H149+H150</f>
        <v>1037.9</v>
      </c>
      <c r="I146" s="12">
        <f>I148+I149</f>
        <v>190.1</v>
      </c>
      <c r="J146" s="34"/>
      <c r="K146" s="33">
        <f>K148+K149</f>
        <v>1111.77</v>
      </c>
      <c r="L146" s="34"/>
      <c r="M146" s="34"/>
      <c r="N146" s="6">
        <f t="shared" si="28"/>
        <v>2339.77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34"/>
      <c r="L147" s="34"/>
      <c r="M147" s="34"/>
      <c r="N147" s="16">
        <f t="shared" si="28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>
        <v>986</v>
      </c>
      <c r="I148" s="13">
        <v>180.6</v>
      </c>
      <c r="J148" s="34"/>
      <c r="K148" s="34">
        <v>1100</v>
      </c>
      <c r="L148" s="34"/>
      <c r="M148" s="34"/>
      <c r="N148" s="16">
        <f t="shared" si="28"/>
        <v>2266.6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>
        <v>51.9</v>
      </c>
      <c r="I149" s="13">
        <v>9.5</v>
      </c>
      <c r="J149" s="34"/>
      <c r="K149" s="34">
        <v>11.77</v>
      </c>
      <c r="L149" s="34"/>
      <c r="M149" s="34"/>
      <c r="N149" s="16">
        <f>SUM(E149:M149)</f>
        <v>73.17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34"/>
      <c r="L150" s="34"/>
      <c r="M150" s="34"/>
      <c r="N150" s="16">
        <f t="shared" si="28"/>
        <v>0</v>
      </c>
    </row>
    <row r="151" spans="1:14" ht="12.75">
      <c r="A151" s="46" t="s">
        <v>76</v>
      </c>
      <c r="B151" s="49" t="s">
        <v>35</v>
      </c>
      <c r="C151" s="49" t="s">
        <v>77</v>
      </c>
      <c r="D151" s="6" t="s">
        <v>8</v>
      </c>
      <c r="E151" s="1"/>
      <c r="F151" s="1"/>
      <c r="G151" s="1"/>
      <c r="H151" s="12">
        <f>H152+H153+H154+H155</f>
        <v>0</v>
      </c>
      <c r="I151" s="12">
        <f>I153+I154</f>
        <v>0</v>
      </c>
      <c r="J151" s="33">
        <f>J152+J153+J154+J155</f>
        <v>854.2</v>
      </c>
      <c r="K151" s="33">
        <f>K153</f>
        <v>1338.545</v>
      </c>
      <c r="L151" s="33"/>
      <c r="M151" s="33"/>
      <c r="N151" s="6">
        <f t="shared" si="28"/>
        <v>2192.745</v>
      </c>
    </row>
    <row r="152" spans="1:14" ht="25.5">
      <c r="A152" s="54"/>
      <c r="B152" s="50"/>
      <c r="C152" s="52"/>
      <c r="D152" s="2" t="s">
        <v>9</v>
      </c>
      <c r="E152" s="1"/>
      <c r="F152" s="1"/>
      <c r="G152" s="1"/>
      <c r="H152" s="13"/>
      <c r="I152" s="13"/>
      <c r="J152" s="34"/>
      <c r="K152" s="34"/>
      <c r="L152" s="34"/>
      <c r="M152" s="34"/>
      <c r="N152" s="16">
        <f t="shared" si="28"/>
        <v>0</v>
      </c>
    </row>
    <row r="153" spans="1:14" ht="25.5">
      <c r="A153" s="54"/>
      <c r="B153" s="50"/>
      <c r="C153" s="52"/>
      <c r="D153" s="2" t="s">
        <v>10</v>
      </c>
      <c r="E153" s="1"/>
      <c r="F153" s="1"/>
      <c r="G153" s="1"/>
      <c r="H153" s="13"/>
      <c r="I153" s="13"/>
      <c r="J153" s="34"/>
      <c r="K153" s="35">
        <v>1338.545</v>
      </c>
      <c r="L153" s="34"/>
      <c r="M153" s="34"/>
      <c r="N153" s="16">
        <f t="shared" si="28"/>
        <v>1338.545</v>
      </c>
    </row>
    <row r="154" spans="1:14" ht="25.5">
      <c r="A154" s="54"/>
      <c r="B154" s="50"/>
      <c r="C154" s="52"/>
      <c r="D154" s="2" t="s">
        <v>11</v>
      </c>
      <c r="E154" s="1"/>
      <c r="F154" s="1"/>
      <c r="G154" s="1"/>
      <c r="H154" s="13"/>
      <c r="I154" s="13"/>
      <c r="J154" s="34">
        <v>854.2</v>
      </c>
      <c r="K154" s="34"/>
      <c r="L154" s="34"/>
      <c r="M154" s="34"/>
      <c r="N154" s="16">
        <f t="shared" si="28"/>
        <v>854.2</v>
      </c>
    </row>
    <row r="155" spans="1:14" ht="38.25">
      <c r="A155" s="45"/>
      <c r="B155" s="51"/>
      <c r="C155" s="53"/>
      <c r="D155" s="3" t="s">
        <v>12</v>
      </c>
      <c r="E155" s="1"/>
      <c r="F155" s="1"/>
      <c r="G155" s="1"/>
      <c r="H155" s="13"/>
      <c r="I155" s="13"/>
      <c r="J155" s="34"/>
      <c r="K155" s="34"/>
      <c r="L155" s="34"/>
      <c r="M155" s="34"/>
      <c r="N155" s="16">
        <f t="shared" si="28"/>
        <v>0</v>
      </c>
    </row>
    <row r="156" spans="1:14" ht="12.75">
      <c r="A156" s="46" t="s">
        <v>78</v>
      </c>
      <c r="B156" s="49" t="s">
        <v>35</v>
      </c>
      <c r="C156" s="49" t="s">
        <v>79</v>
      </c>
      <c r="D156" s="6" t="s">
        <v>8</v>
      </c>
      <c r="E156" s="1"/>
      <c r="F156" s="1"/>
      <c r="G156" s="1"/>
      <c r="H156" s="12">
        <f>H157+H158+H159+H160</f>
        <v>0</v>
      </c>
      <c r="I156" s="12">
        <f>I158+I159</f>
        <v>526.3</v>
      </c>
      <c r="J156" s="33">
        <f>J157+J158+J159+J160</f>
        <v>0</v>
      </c>
      <c r="K156" s="34"/>
      <c r="L156" s="34"/>
      <c r="M156" s="34"/>
      <c r="N156" s="6">
        <f t="shared" si="28"/>
        <v>526.3</v>
      </c>
    </row>
    <row r="157" spans="1:14" ht="25.5">
      <c r="A157" s="54"/>
      <c r="B157" s="50"/>
      <c r="C157" s="52"/>
      <c r="D157" s="2" t="s">
        <v>9</v>
      </c>
      <c r="E157" s="1"/>
      <c r="F157" s="1"/>
      <c r="G157" s="1"/>
      <c r="H157" s="13"/>
      <c r="I157" s="13"/>
      <c r="J157" s="34"/>
      <c r="K157" s="34"/>
      <c r="L157" s="34"/>
      <c r="M157" s="34"/>
      <c r="N157" s="16">
        <f t="shared" si="28"/>
        <v>0</v>
      </c>
    </row>
    <row r="158" spans="1:14" ht="25.5">
      <c r="A158" s="54"/>
      <c r="B158" s="50"/>
      <c r="C158" s="52"/>
      <c r="D158" s="2" t="s">
        <v>10</v>
      </c>
      <c r="E158" s="1"/>
      <c r="F158" s="1"/>
      <c r="G158" s="1"/>
      <c r="H158" s="13"/>
      <c r="I158" s="13">
        <v>500</v>
      </c>
      <c r="J158" s="34"/>
      <c r="K158" s="34"/>
      <c r="L158" s="34"/>
      <c r="M158" s="34"/>
      <c r="N158" s="16">
        <f t="shared" si="28"/>
        <v>500</v>
      </c>
    </row>
    <row r="159" spans="1:14" ht="25.5">
      <c r="A159" s="54"/>
      <c r="B159" s="50"/>
      <c r="C159" s="52"/>
      <c r="D159" s="2" t="s">
        <v>11</v>
      </c>
      <c r="E159" s="1"/>
      <c r="F159" s="1"/>
      <c r="G159" s="1"/>
      <c r="H159" s="13"/>
      <c r="I159" s="13">
        <v>26.3</v>
      </c>
      <c r="J159" s="34"/>
      <c r="K159" s="34"/>
      <c r="L159" s="34"/>
      <c r="M159" s="34"/>
      <c r="N159" s="16">
        <f t="shared" si="28"/>
        <v>26.3</v>
      </c>
    </row>
    <row r="160" spans="1:14" ht="38.25">
      <c r="A160" s="45"/>
      <c r="B160" s="51"/>
      <c r="C160" s="53"/>
      <c r="D160" s="3" t="s">
        <v>12</v>
      </c>
      <c r="E160" s="1"/>
      <c r="F160" s="1"/>
      <c r="G160" s="1"/>
      <c r="H160" s="13"/>
      <c r="I160" s="13"/>
      <c r="J160" s="34"/>
      <c r="K160" s="34"/>
      <c r="L160" s="34"/>
      <c r="M160" s="34"/>
      <c r="N160" s="16">
        <f t="shared" si="28"/>
        <v>0</v>
      </c>
    </row>
    <row r="161" spans="1:14" ht="12.75">
      <c r="A161" s="46" t="s">
        <v>102</v>
      </c>
      <c r="B161" s="49" t="s">
        <v>35</v>
      </c>
      <c r="C161" s="49" t="s">
        <v>106</v>
      </c>
      <c r="D161" s="30" t="s">
        <v>95</v>
      </c>
      <c r="E161" s="1"/>
      <c r="F161" s="1"/>
      <c r="G161" s="1"/>
      <c r="H161" s="13"/>
      <c r="I161" s="13"/>
      <c r="J161" s="34">
        <f>J163+J164</f>
        <v>5790</v>
      </c>
      <c r="K161" s="34"/>
      <c r="L161" s="34"/>
      <c r="M161" s="34"/>
      <c r="N161" s="6">
        <f t="shared" si="28"/>
        <v>5790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34"/>
      <c r="L162" s="34"/>
      <c r="M162" s="34"/>
      <c r="N162" s="16">
        <f t="shared" si="28"/>
        <v>0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>
        <v>5500.5</v>
      </c>
      <c r="K163" s="34"/>
      <c r="L163" s="34"/>
      <c r="M163" s="34"/>
      <c r="N163" s="16">
        <f t="shared" si="28"/>
        <v>5500.5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>
        <v>289.5</v>
      </c>
      <c r="K164" s="34"/>
      <c r="L164" s="34"/>
      <c r="M164" s="34"/>
      <c r="N164" s="16">
        <f t="shared" si="28"/>
        <v>289.5</v>
      </c>
    </row>
    <row r="165" spans="1:14" ht="97.5" customHeight="1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34"/>
      <c r="L165" s="34"/>
      <c r="M165" s="34"/>
      <c r="N165" s="16">
        <f t="shared" si="28"/>
        <v>0</v>
      </c>
    </row>
    <row r="166" spans="1:14" ht="12.75">
      <c r="A166" s="46" t="s">
        <v>103</v>
      </c>
      <c r="B166" s="49" t="s">
        <v>35</v>
      </c>
      <c r="C166" s="49" t="s">
        <v>105</v>
      </c>
      <c r="D166" s="30" t="s">
        <v>95</v>
      </c>
      <c r="E166" s="1"/>
      <c r="F166" s="1"/>
      <c r="G166" s="1"/>
      <c r="H166" s="13"/>
      <c r="I166" s="13"/>
      <c r="J166" s="34"/>
      <c r="K166" s="33">
        <f>K168+K169</f>
        <v>8082.7</v>
      </c>
      <c r="L166" s="34"/>
      <c r="M166" s="34"/>
      <c r="N166" s="6">
        <f t="shared" si="28"/>
        <v>8082.7</v>
      </c>
    </row>
    <row r="167" spans="1:14" ht="25.5" customHeight="1">
      <c r="A167" s="47"/>
      <c r="B167" s="50"/>
      <c r="C167" s="50"/>
      <c r="D167" s="2" t="s">
        <v>9</v>
      </c>
      <c r="E167" s="1"/>
      <c r="F167" s="1"/>
      <c r="G167" s="1"/>
      <c r="H167" s="13"/>
      <c r="I167" s="13"/>
      <c r="J167" s="34"/>
      <c r="K167" s="34"/>
      <c r="L167" s="34"/>
      <c r="M167" s="34"/>
      <c r="N167" s="16">
        <f t="shared" si="28"/>
        <v>0</v>
      </c>
    </row>
    <row r="168" spans="1:14" ht="25.5">
      <c r="A168" s="47"/>
      <c r="B168" s="50"/>
      <c r="C168" s="50"/>
      <c r="D168" s="2" t="s">
        <v>10</v>
      </c>
      <c r="E168" s="1"/>
      <c r="F168" s="1"/>
      <c r="G168" s="1"/>
      <c r="H168" s="13"/>
      <c r="I168" s="13"/>
      <c r="J168" s="34" t="s">
        <v>92</v>
      </c>
      <c r="K168" s="35">
        <v>7678.5</v>
      </c>
      <c r="L168" s="34"/>
      <c r="M168" s="34"/>
      <c r="N168" s="16">
        <f t="shared" si="28"/>
        <v>7678.5</v>
      </c>
    </row>
    <row r="169" spans="1:14" ht="25.5">
      <c r="A169" s="47"/>
      <c r="B169" s="50"/>
      <c r="C169" s="50"/>
      <c r="D169" s="2" t="s">
        <v>11</v>
      </c>
      <c r="E169" s="1"/>
      <c r="F169" s="1"/>
      <c r="G169" s="1"/>
      <c r="H169" s="13"/>
      <c r="I169" s="13"/>
      <c r="J169" s="34" t="s">
        <v>92</v>
      </c>
      <c r="K169" s="35">
        <v>404.2</v>
      </c>
      <c r="L169" s="34"/>
      <c r="M169" s="34"/>
      <c r="N169" s="16">
        <f t="shared" si="28"/>
        <v>404.2</v>
      </c>
    </row>
    <row r="170" spans="1:14" ht="38.25">
      <c r="A170" s="48"/>
      <c r="B170" s="51"/>
      <c r="C170" s="51"/>
      <c r="D170" s="3" t="s">
        <v>12</v>
      </c>
      <c r="E170" s="1"/>
      <c r="F170" s="1"/>
      <c r="G170" s="1"/>
      <c r="H170" s="13"/>
      <c r="I170" s="13"/>
      <c r="J170" s="34"/>
      <c r="K170" s="34"/>
      <c r="L170" s="34"/>
      <c r="M170" s="34"/>
      <c r="N170" s="16">
        <f t="shared" si="28"/>
        <v>0</v>
      </c>
    </row>
    <row r="171" spans="1:14" ht="12.75">
      <c r="A171" s="46" t="s">
        <v>104</v>
      </c>
      <c r="B171" s="49" t="s">
        <v>35</v>
      </c>
      <c r="C171" s="49" t="s">
        <v>107</v>
      </c>
      <c r="D171" s="30" t="s">
        <v>95</v>
      </c>
      <c r="E171" s="1"/>
      <c r="F171" s="1"/>
      <c r="G171" s="1"/>
      <c r="H171" s="13"/>
      <c r="I171" s="13"/>
      <c r="J171" s="34"/>
      <c r="K171" s="33">
        <f>K172+K174</f>
        <v>0</v>
      </c>
      <c r="L171" s="34"/>
      <c r="M171" s="34"/>
      <c r="N171" s="6">
        <f t="shared" si="28"/>
        <v>0</v>
      </c>
    </row>
    <row r="172" spans="1:14" ht="25.5" customHeight="1">
      <c r="A172" s="47"/>
      <c r="B172" s="50"/>
      <c r="C172" s="50"/>
      <c r="D172" s="2" t="s">
        <v>9</v>
      </c>
      <c r="E172" s="1"/>
      <c r="F172" s="1"/>
      <c r="G172" s="1"/>
      <c r="H172" s="13"/>
      <c r="I172" s="13"/>
      <c r="J172" s="34"/>
      <c r="K172" s="34"/>
      <c r="L172" s="34"/>
      <c r="M172" s="34"/>
      <c r="N172" s="16">
        <f t="shared" si="28"/>
        <v>0</v>
      </c>
    </row>
    <row r="173" spans="1:14" ht="25.5">
      <c r="A173" s="47"/>
      <c r="B173" s="50"/>
      <c r="C173" s="50"/>
      <c r="D173" s="2" t="s">
        <v>10</v>
      </c>
      <c r="E173" s="1"/>
      <c r="F173" s="1"/>
      <c r="G173" s="1"/>
      <c r="H173" s="13"/>
      <c r="I173" s="13"/>
      <c r="J173" s="34" t="s">
        <v>92</v>
      </c>
      <c r="L173" s="34"/>
      <c r="M173" s="34"/>
      <c r="N173" s="16">
        <f t="shared" si="28"/>
        <v>0</v>
      </c>
    </row>
    <row r="174" spans="1:14" ht="25.5">
      <c r="A174" s="47"/>
      <c r="B174" s="50"/>
      <c r="C174" s="50"/>
      <c r="D174" s="2" t="s">
        <v>11</v>
      </c>
      <c r="E174" s="1"/>
      <c r="F174" s="1"/>
      <c r="G174" s="1"/>
      <c r="H174" s="13"/>
      <c r="I174" s="13"/>
      <c r="J174" s="34" t="s">
        <v>92</v>
      </c>
      <c r="K174" s="34"/>
      <c r="L174" s="34"/>
      <c r="M174" s="34"/>
      <c r="N174" s="16">
        <f t="shared" si="28"/>
        <v>0</v>
      </c>
    </row>
    <row r="175" spans="1:14" ht="38.25">
      <c r="A175" s="48"/>
      <c r="B175" s="51"/>
      <c r="C175" s="51"/>
      <c r="D175" s="3" t="s">
        <v>12</v>
      </c>
      <c r="E175" s="1"/>
      <c r="F175" s="1"/>
      <c r="G175" s="1"/>
      <c r="H175" s="13"/>
      <c r="I175" s="13"/>
      <c r="J175" s="34"/>
      <c r="K175" s="34"/>
      <c r="L175" s="34"/>
      <c r="M175" s="34"/>
      <c r="N175" s="16">
        <f t="shared" si="28"/>
        <v>0</v>
      </c>
    </row>
    <row r="176" spans="1:14" ht="12.75">
      <c r="A176" s="46" t="s">
        <v>113</v>
      </c>
      <c r="B176" s="49" t="s">
        <v>35</v>
      </c>
      <c r="C176" s="49" t="s">
        <v>114</v>
      </c>
      <c r="D176" s="30" t="s">
        <v>95</v>
      </c>
      <c r="E176" s="1"/>
      <c r="F176" s="1"/>
      <c r="G176" s="1"/>
      <c r="H176" s="13"/>
      <c r="I176" s="13"/>
      <c r="J176" s="34"/>
      <c r="K176" s="33">
        <f>K177+K179</f>
        <v>50</v>
      </c>
      <c r="L176" s="34"/>
      <c r="M176" s="34"/>
      <c r="N176" s="6">
        <f t="shared" si="28"/>
        <v>50</v>
      </c>
    </row>
    <row r="177" spans="1:14" ht="25.5" customHeight="1">
      <c r="A177" s="47"/>
      <c r="B177" s="50"/>
      <c r="C177" s="50"/>
      <c r="D177" s="2" t="s">
        <v>9</v>
      </c>
      <c r="E177" s="1"/>
      <c r="F177" s="1"/>
      <c r="G177" s="1"/>
      <c r="H177" s="13"/>
      <c r="I177" s="13"/>
      <c r="J177" s="34"/>
      <c r="K177" s="34"/>
      <c r="L177" s="34"/>
      <c r="M177" s="34"/>
      <c r="N177" s="16">
        <f t="shared" si="28"/>
        <v>0</v>
      </c>
    </row>
    <row r="178" spans="1:14" ht="25.5">
      <c r="A178" s="47"/>
      <c r="B178" s="50"/>
      <c r="C178" s="50"/>
      <c r="D178" s="2" t="s">
        <v>10</v>
      </c>
      <c r="E178" s="1"/>
      <c r="F178" s="1"/>
      <c r="G178" s="1"/>
      <c r="H178" s="13"/>
      <c r="I178" s="13"/>
      <c r="J178" s="34" t="s">
        <v>92</v>
      </c>
      <c r="L178" s="34"/>
      <c r="M178" s="34"/>
      <c r="N178" s="16">
        <f t="shared" si="28"/>
        <v>0</v>
      </c>
    </row>
    <row r="179" spans="1:14" ht="25.5">
      <c r="A179" s="47"/>
      <c r="B179" s="50"/>
      <c r="C179" s="50"/>
      <c r="D179" s="2" t="s">
        <v>11</v>
      </c>
      <c r="E179" s="1"/>
      <c r="F179" s="1"/>
      <c r="G179" s="1"/>
      <c r="H179" s="13"/>
      <c r="I179" s="13"/>
      <c r="J179" s="34" t="s">
        <v>92</v>
      </c>
      <c r="K179" s="34">
        <v>50</v>
      </c>
      <c r="L179" s="34"/>
      <c r="M179" s="34"/>
      <c r="N179" s="16">
        <f t="shared" si="28"/>
        <v>50</v>
      </c>
    </row>
    <row r="180" spans="1:14" ht="38.25">
      <c r="A180" s="48"/>
      <c r="B180" s="51"/>
      <c r="C180" s="51"/>
      <c r="D180" s="3" t="s">
        <v>12</v>
      </c>
      <c r="E180" s="1"/>
      <c r="F180" s="1"/>
      <c r="G180" s="1"/>
      <c r="H180" s="13"/>
      <c r="I180" s="13"/>
      <c r="J180" s="34"/>
      <c r="K180" s="34"/>
      <c r="L180" s="34"/>
      <c r="M180" s="34"/>
      <c r="N180" s="16">
        <f t="shared" si="28"/>
        <v>0</v>
      </c>
    </row>
    <row r="181" spans="1:14" ht="12.75">
      <c r="A181" s="46" t="s">
        <v>115</v>
      </c>
      <c r="B181" s="49" t="s">
        <v>35</v>
      </c>
      <c r="C181" s="49" t="s">
        <v>116</v>
      </c>
      <c r="D181" s="30" t="s">
        <v>95</v>
      </c>
      <c r="E181" s="1"/>
      <c r="F181" s="1"/>
      <c r="G181" s="1"/>
      <c r="H181" s="13"/>
      <c r="I181" s="13"/>
      <c r="J181" s="34"/>
      <c r="K181" s="33">
        <f>K182+K184</f>
        <v>310.943</v>
      </c>
      <c r="L181" s="33">
        <f>L182+L184</f>
        <v>825.362</v>
      </c>
      <c r="M181" s="33">
        <f>M182+M184</f>
        <v>825.362</v>
      </c>
      <c r="N181" s="6">
        <f>SUM(E181:M181)</f>
        <v>1961.667</v>
      </c>
    </row>
    <row r="182" spans="1:14" ht="25.5" customHeight="1">
      <c r="A182" s="47"/>
      <c r="B182" s="50"/>
      <c r="C182" s="50"/>
      <c r="D182" s="2" t="s">
        <v>9</v>
      </c>
      <c r="E182" s="1"/>
      <c r="F182" s="1"/>
      <c r="G182" s="1"/>
      <c r="H182" s="13"/>
      <c r="I182" s="13"/>
      <c r="J182" s="34"/>
      <c r="K182" s="34"/>
      <c r="L182" s="34"/>
      <c r="M182" s="34"/>
      <c r="N182" s="16">
        <f>SUM(E182:M182)</f>
        <v>0</v>
      </c>
    </row>
    <row r="183" spans="1:14" ht="25.5">
      <c r="A183" s="47"/>
      <c r="B183" s="50"/>
      <c r="C183" s="50"/>
      <c r="D183" s="2" t="s">
        <v>10</v>
      </c>
      <c r="E183" s="1"/>
      <c r="F183" s="1"/>
      <c r="G183" s="1"/>
      <c r="H183" s="13"/>
      <c r="I183" s="13"/>
      <c r="J183" s="34" t="s">
        <v>92</v>
      </c>
      <c r="L183" s="34"/>
      <c r="M183" s="34"/>
      <c r="N183" s="16">
        <f>SUM(E183:M183)</f>
        <v>0</v>
      </c>
    </row>
    <row r="184" spans="1:14" ht="25.5">
      <c r="A184" s="47"/>
      <c r="B184" s="50"/>
      <c r="C184" s="50"/>
      <c r="D184" s="2" t="s">
        <v>11</v>
      </c>
      <c r="E184" s="1"/>
      <c r="F184" s="1"/>
      <c r="G184" s="1"/>
      <c r="H184" s="13"/>
      <c r="I184" s="13"/>
      <c r="J184" s="34" t="s">
        <v>92</v>
      </c>
      <c r="K184" s="34">
        <v>310.943</v>
      </c>
      <c r="L184" s="34">
        <v>825.362</v>
      </c>
      <c r="M184" s="34">
        <v>825.362</v>
      </c>
      <c r="N184" s="16">
        <f>SUM(E184:M184)</f>
        <v>1961.667</v>
      </c>
    </row>
    <row r="185" spans="1:14" ht="38.25">
      <c r="A185" s="48"/>
      <c r="B185" s="51"/>
      <c r="C185" s="51"/>
      <c r="D185" s="3" t="s">
        <v>12</v>
      </c>
      <c r="E185" s="1"/>
      <c r="F185" s="1"/>
      <c r="G185" s="1"/>
      <c r="H185" s="13"/>
      <c r="I185" s="13"/>
      <c r="J185" s="34"/>
      <c r="K185" s="34"/>
      <c r="L185" s="34"/>
      <c r="M185" s="34"/>
      <c r="N185" s="16">
        <f>SUM(E185:M185)</f>
        <v>0</v>
      </c>
    </row>
    <row r="187" ht="12.75">
      <c r="B187" t="s">
        <v>117</v>
      </c>
    </row>
    <row r="189" ht="12.75">
      <c r="B189" t="s">
        <v>118</v>
      </c>
    </row>
  </sheetData>
  <sheetProtection/>
  <mergeCells count="111"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6"/>
    <mergeCell ref="B22:B26"/>
    <mergeCell ref="C22:C26"/>
    <mergeCell ref="I19:I21"/>
    <mergeCell ref="J19:J21"/>
    <mergeCell ref="K19:K21"/>
    <mergeCell ref="L19:L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3:A77"/>
    <mergeCell ref="B73:B77"/>
    <mergeCell ref="C73:C77"/>
    <mergeCell ref="A78:A82"/>
    <mergeCell ref="B78:B82"/>
    <mergeCell ref="C78:C82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20:A124"/>
    <mergeCell ref="B120:B124"/>
    <mergeCell ref="C120:C124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A160"/>
    <mergeCell ref="B156:B160"/>
    <mergeCell ref="C156:C160"/>
    <mergeCell ref="A161:A165"/>
    <mergeCell ref="B161:B165"/>
    <mergeCell ref="C161:C165"/>
    <mergeCell ref="A166:A170"/>
    <mergeCell ref="B166:B170"/>
    <mergeCell ref="C166:C170"/>
    <mergeCell ref="A181:A185"/>
    <mergeCell ref="B181:B185"/>
    <mergeCell ref="C181:C185"/>
    <mergeCell ref="A171:A175"/>
    <mergeCell ref="B171:B175"/>
    <mergeCell ref="C171:C175"/>
    <mergeCell ref="A176:A180"/>
    <mergeCell ref="B176:B180"/>
    <mergeCell ref="C176:C18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185"/>
  <sheetViews>
    <sheetView zoomScalePageLayoutView="0" workbookViewId="0" topLeftCell="A13">
      <pane xSplit="4" ySplit="9" topLeftCell="J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J22" sqref="J22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31" customWidth="1"/>
    <col min="12" max="13" width="10.28125" style="31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36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37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38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33">
        <f t="shared" si="0"/>
        <v>174633.32100000003</v>
      </c>
      <c r="L22" s="33">
        <f t="shared" si="0"/>
        <v>154703.29</v>
      </c>
      <c r="M22" s="33">
        <f>M23+M24+M25+M26</f>
        <v>154053</v>
      </c>
      <c r="N22" s="6">
        <f aca="true" t="shared" si="1" ref="N22:N31">SUM(E22:M22)</f>
        <v>1442204.5110000002</v>
      </c>
    </row>
    <row r="23" spans="1:14" ht="25.5">
      <c r="A23" s="50"/>
      <c r="B23" s="50"/>
      <c r="C23" s="50"/>
      <c r="D23" s="2" t="s">
        <v>9</v>
      </c>
      <c r="E23" s="1">
        <f aca="true" t="shared" si="2" ref="E23:J23">E28+E69+E90+E95+E100+E106+E111+E116+E121+E127+E132+E137+E142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34">
        <f>K28+K69+K90+K95+K100+K106+K111+K116+K121+K127+K132+K137+K142+K172</f>
        <v>2483.13</v>
      </c>
      <c r="L23" s="34">
        <f>L28+L69+L90+L95+L100+L106+L111+L116+L121+L127+L132+L137+L142</f>
        <v>6745.8</v>
      </c>
      <c r="M23" s="34">
        <f>M28+M69+M90+M95+M100+M106+M111+M116+M121+M127+M132+M137+M142</f>
        <v>6745.8</v>
      </c>
      <c r="N23" s="16">
        <f>SUM(E23:M23)</f>
        <v>18269.21</v>
      </c>
    </row>
    <row r="24" spans="1:14" ht="25.5">
      <c r="A24" s="50"/>
      <c r="B24" s="50"/>
      <c r="C24" s="50"/>
      <c r="D24" s="2" t="s">
        <v>10</v>
      </c>
      <c r="E24" s="1">
        <f>E29+E70++E91+E96+E101+E107+E112+E117+E122+E128+E133+E138+E143</f>
        <v>108604.6</v>
      </c>
      <c r="F24" s="1">
        <f>F29+F70++F91+F96+F101+F107+F112+F117+F122+F128+F133+F138+F143</f>
        <v>117903</v>
      </c>
      <c r="G24" s="1">
        <f>G29+G70++G91+G96+G101+G107+G112+G117+G122+G128+G133+G138+G143</f>
        <v>117491.94000000002</v>
      </c>
      <c r="H24" s="13">
        <f>H29+H70++H91+H96+H101+H107+H112+H117+H122+H128+H133+H138+H143+H148</f>
        <v>118022.00000000001</v>
      </c>
      <c r="I24" s="13">
        <f>I29+I70++I91+I96+I101+I107+I112+I117+I122+I128+I133+I138+I143+I148+I158</f>
        <v>104293.12999999999</v>
      </c>
      <c r="J24" s="34">
        <f>J29+J70++J91+J96+J101+J107+J112+J117+J122+J128+J133+J138+J143+J163</f>
        <v>113927.27</v>
      </c>
      <c r="K24" s="34">
        <f>K29+K70++K91+K96+K101+K107+K112+K117+K122+K128+K133+K138+K143+K168+K148+K153</f>
        <v>120401.54200000002</v>
      </c>
      <c r="L24" s="34">
        <f>L29+L70++L91+L96+L101+L107+L112+L117+L122+L128+L133+L138+L143</f>
        <v>106350.8</v>
      </c>
      <c r="M24" s="34">
        <f>M29+M70++M91+M96+M101+M107+M112+M117+M122+M128+M133+M138+M143</f>
        <v>106036.7</v>
      </c>
      <c r="N24" s="16">
        <f t="shared" si="1"/>
        <v>1013030.9820000001</v>
      </c>
    </row>
    <row r="25" spans="1:14" ht="25.5">
      <c r="A25" s="50"/>
      <c r="B25" s="50"/>
      <c r="C25" s="50"/>
      <c r="D25" s="2" t="s">
        <v>11</v>
      </c>
      <c r="E25" s="1">
        <f>E30++E71+E92+E97+E102+E108+E113+E118+E123+E129+E134+E144+E139</f>
        <v>48549.59</v>
      </c>
      <c r="F25" s="1">
        <f>F30++F71+F92+F97+F102+F108+F113+F118+F123+F129+F134+F144+F139</f>
        <v>40536.9</v>
      </c>
      <c r="G25" s="1">
        <f>G30++G71+G92+G97+G102+G108+G113+G118+G123+G129+G134+G144+G139</f>
        <v>46910.88999999999</v>
      </c>
      <c r="H25" s="13">
        <f>H30++H71+H92+H97+H102+H108+H113+H118+H123+H129+H134+H144+H139+H149</f>
        <v>48135.5</v>
      </c>
      <c r="I25" s="13">
        <f>I30++I71+I92+I97+I102+I108+I113+I118+I123+I129+I134+I144+I139+I149+I159</f>
        <v>43904.48000000001</v>
      </c>
      <c r="J25" s="34">
        <f>J30++J71+J92+J97+J102+J108+J113+J118+J123+J129+J134+J144+J139+J154+J164</f>
        <v>47158.12000000001</v>
      </c>
      <c r="K25" s="42">
        <f>K30++K71+K92+K97+K102+K108+K113+K118+K123+K129+K134+K144+K139+K174+K149+K169+K179+K184</f>
        <v>51748.649</v>
      </c>
      <c r="L25" s="42">
        <f>L30++L71+L92+L97+L102+L108+L113+L118+L123+L129+L134+L144+L139+L174+L149+L169+L179+L184</f>
        <v>41606.69</v>
      </c>
      <c r="M25" s="42">
        <f>M30++M71+M92+M97+M102+M108+M113+M118+M123+M129+M134+M144+M139+M174+M149+M169+M179+M184</f>
        <v>41270.5</v>
      </c>
      <c r="N25" s="16">
        <f>SUM(E25:M25)</f>
        <v>409821.31899999996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E31++E72+E93+E98+E103+E109+E114+E119+E124+E130+E135+E140+E145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>M31++M72+M93+M98+M103+M109+M114+M119+M124+M130+M135+M140+M145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M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33">
        <f t="shared" si="4"/>
        <v>145322.766</v>
      </c>
      <c r="L27" s="33">
        <f t="shared" si="4"/>
        <v>134413.628</v>
      </c>
      <c r="M27" s="33">
        <f t="shared" si="4"/>
        <v>134205.038</v>
      </c>
      <c r="N27" s="6">
        <f t="shared" si="1"/>
        <v>1246058.962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41">
        <f>K33+K38+K43+K48+K54+K59+K64</f>
        <v>2483.13</v>
      </c>
      <c r="L28" s="34">
        <f>L33+L38+L43+L48+L54+L59+L64</f>
        <v>6745.8</v>
      </c>
      <c r="M28" s="34">
        <f>M33+M38+M43+M48+M54+M59+M64</f>
        <v>6745.8</v>
      </c>
      <c r="N28" s="16">
        <f>SUM(E28:M28)</f>
        <v>16969.41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34">
        <f>K34+K39+K44+K49+K55</f>
        <v>94361.6</v>
      </c>
      <c r="L29" s="34">
        <f t="shared" si="5"/>
        <v>89404.2</v>
      </c>
      <c r="M29" s="34">
        <f>M34+M39+M44+M49+M55</f>
        <v>89534.2</v>
      </c>
      <c r="N29" s="16">
        <f t="shared" si="1"/>
        <v>840898.8999999999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42">
        <f>K35+K40+K45+K50+K56</f>
        <v>48478.036</v>
      </c>
      <c r="L30" s="34">
        <f t="shared" si="5"/>
        <v>38263.628000000004</v>
      </c>
      <c r="M30" s="34">
        <f>M35+M40+M45+M50+M56</f>
        <v>37925.038</v>
      </c>
      <c r="N30" s="16">
        <f t="shared" si="1"/>
        <v>387107.652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33">
        <f t="shared" si="6"/>
        <v>40475.3</v>
      </c>
      <c r="L32" s="33">
        <f t="shared" si="6"/>
        <v>32231.1</v>
      </c>
      <c r="M32" s="33">
        <f t="shared" si="6"/>
        <v>31965</v>
      </c>
      <c r="N32" s="6">
        <f>SUM(E32:M32)</f>
        <v>287791.14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34"/>
      <c r="L33" s="34"/>
      <c r="M33" s="34"/>
      <c r="N33" s="16">
        <f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4">
        <v>23269.7</v>
      </c>
      <c r="L34" s="34">
        <v>19895.2</v>
      </c>
      <c r="M34" s="34">
        <v>19895.2</v>
      </c>
      <c r="N34" s="16">
        <f>SUM(E34:M34)</f>
        <v>151785.1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34">
        <v>17205.6</v>
      </c>
      <c r="L35" s="34">
        <v>12335.9</v>
      </c>
      <c r="M35" s="34">
        <v>12069.8</v>
      </c>
      <c r="N35" s="16">
        <f>SUM(E35:M35)</f>
        <v>135011.36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34"/>
      <c r="L36" s="34"/>
      <c r="M36" s="34"/>
      <c r="N36" s="16">
        <f>SUM(E36:L36)</f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M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33">
        <f t="shared" si="7"/>
        <v>88729.86</v>
      </c>
      <c r="K37" s="33">
        <f>K38+K39+K40+K41</f>
        <v>89178.679</v>
      </c>
      <c r="L37" s="33">
        <f t="shared" si="7"/>
        <v>83185.5</v>
      </c>
      <c r="M37" s="33">
        <f t="shared" si="7"/>
        <v>83211.5</v>
      </c>
      <c r="N37" s="6">
        <f>SUM(E37:M37)</f>
        <v>852433.369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34"/>
      <c r="L38" s="34"/>
      <c r="M38" s="34"/>
      <c r="N38" s="16">
        <f>SUM(E38:L38)+M38</f>
        <v>0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4">
        <v>67835.5</v>
      </c>
      <c r="L39" s="34">
        <v>65277</v>
      </c>
      <c r="M39" s="34">
        <v>65402</v>
      </c>
      <c r="N39" s="16">
        <f>SUM(E39:M39)</f>
        <v>664062.6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42">
        <v>21343.179</v>
      </c>
      <c r="L40" s="34">
        <v>17908.5</v>
      </c>
      <c r="M40" s="34">
        <v>17809.5</v>
      </c>
      <c r="N40" s="16">
        <f>SUM(E40:M40)</f>
        <v>188370.769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34"/>
      <c r="L41" s="34"/>
      <c r="M41" s="34"/>
      <c r="N41" s="16">
        <f>SUM(E41:L41)</f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M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33">
        <f t="shared" si="8"/>
        <v>4200.1</v>
      </c>
      <c r="K42" s="33">
        <f t="shared" si="8"/>
        <v>4561.5</v>
      </c>
      <c r="L42" s="33">
        <f t="shared" si="8"/>
        <v>4377.7</v>
      </c>
      <c r="M42" s="33">
        <f t="shared" si="8"/>
        <v>4398.3</v>
      </c>
      <c r="N42" s="6">
        <f>SUM(E42:M42)</f>
        <v>33365.1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34"/>
      <c r="L43" s="34"/>
      <c r="M43" s="34"/>
      <c r="N43" s="16">
        <f aca="true" t="shared" si="9" ref="N43:N11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34">
        <v>1679.7</v>
      </c>
      <c r="L44" s="34">
        <v>2284</v>
      </c>
      <c r="M44" s="34">
        <v>2286</v>
      </c>
      <c r="N44" s="16">
        <f t="shared" si="9"/>
        <v>12356.8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4">
        <v>2881.8</v>
      </c>
      <c r="L45" s="34">
        <v>2093.7</v>
      </c>
      <c r="M45" s="34">
        <v>2112.3</v>
      </c>
      <c r="N45" s="16">
        <f t="shared" si="9"/>
        <v>21008.3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34"/>
      <c r="L46" s="34"/>
      <c r="M46" s="34"/>
      <c r="N46" s="16">
        <f t="shared" si="9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0" ref="E47:M47">E48+E49+E50+E51</f>
        <v>2460.7</v>
      </c>
      <c r="F47" s="6">
        <f t="shared" si="10"/>
        <v>2324.8</v>
      </c>
      <c r="G47" s="6">
        <f t="shared" si="10"/>
        <v>2768.3999999999996</v>
      </c>
      <c r="H47" s="12">
        <f t="shared" si="10"/>
        <v>2950.1</v>
      </c>
      <c r="I47" s="12">
        <f t="shared" si="10"/>
        <v>3370.2</v>
      </c>
      <c r="J47" s="33">
        <f t="shared" si="10"/>
        <v>3741.3</v>
      </c>
      <c r="K47" s="33">
        <f t="shared" si="10"/>
        <v>4637.156999999999</v>
      </c>
      <c r="L47" s="33">
        <f t="shared" si="10"/>
        <v>3882.428</v>
      </c>
      <c r="M47" s="33">
        <f t="shared" si="10"/>
        <v>3890.2380000000003</v>
      </c>
      <c r="N47" s="6">
        <f t="shared" si="9"/>
        <v>30025.323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34"/>
      <c r="L48" s="34"/>
      <c r="M48" s="34"/>
      <c r="N48" s="16">
        <f t="shared" si="9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34">
        <v>1053.1</v>
      </c>
      <c r="L49" s="34">
        <v>1424.4</v>
      </c>
      <c r="M49" s="34">
        <v>1427.4</v>
      </c>
      <c r="N49" s="16">
        <f t="shared" si="9"/>
        <v>9102.1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35">
        <v>3584.057</v>
      </c>
      <c r="L50" s="35">
        <v>2458.028</v>
      </c>
      <c r="M50" s="35">
        <v>2462.838</v>
      </c>
      <c r="N50" s="16">
        <f t="shared" si="9"/>
        <v>20923.222999999998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34"/>
      <c r="L51" s="34"/>
      <c r="M51" s="34"/>
      <c r="N51" s="16">
        <f t="shared" si="9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34"/>
      <c r="L52" s="34"/>
      <c r="M52" s="34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1" ref="E53:M53">E54+E55+E56+E57</f>
        <v>3008.2</v>
      </c>
      <c r="F53" s="6">
        <f t="shared" si="11"/>
        <v>1741.2</v>
      </c>
      <c r="G53" s="6">
        <f t="shared" si="11"/>
        <v>1925.1999999999998</v>
      </c>
      <c r="H53" s="12">
        <f t="shared" si="11"/>
        <v>1893.5</v>
      </c>
      <c r="I53" s="12">
        <f t="shared" si="11"/>
        <v>2434.4</v>
      </c>
      <c r="J53" s="33">
        <f t="shared" si="11"/>
        <v>3494.5</v>
      </c>
      <c r="K53" s="33">
        <f t="shared" si="11"/>
        <v>3987</v>
      </c>
      <c r="L53" s="33">
        <f t="shared" si="11"/>
        <v>3991.1</v>
      </c>
      <c r="M53" s="33">
        <f t="shared" si="11"/>
        <v>3994.2</v>
      </c>
      <c r="N53" s="6">
        <f t="shared" si="9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34"/>
      <c r="L54" s="34"/>
      <c r="M54" s="34"/>
      <c r="N54" s="16">
        <f t="shared" si="9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34">
        <v>523.6</v>
      </c>
      <c r="L55" s="34">
        <v>523.6</v>
      </c>
      <c r="M55" s="34">
        <v>523.6</v>
      </c>
      <c r="N55" s="16">
        <f t="shared" si="9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34">
        <v>3463.4</v>
      </c>
      <c r="L56" s="34">
        <v>3467.5</v>
      </c>
      <c r="M56" s="34">
        <v>3470.6</v>
      </c>
      <c r="N56" s="16">
        <f t="shared" si="9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34"/>
      <c r="L57" s="34"/>
      <c r="M57" s="34"/>
      <c r="N57" s="16">
        <f t="shared" si="9"/>
        <v>1083</v>
      </c>
    </row>
    <row r="58" spans="1:14" ht="12.75" customHeight="1">
      <c r="A58" s="61" t="s">
        <v>109</v>
      </c>
      <c r="B58" s="64" t="s">
        <v>17</v>
      </c>
      <c r="C58" s="66" t="s">
        <v>111</v>
      </c>
      <c r="D58" s="6" t="s">
        <v>8</v>
      </c>
      <c r="E58" s="6">
        <f aca="true" t="shared" si="12" ref="E58:J58">E59+E60+E61+E62</f>
        <v>0</v>
      </c>
      <c r="F58" s="6">
        <f t="shared" si="12"/>
        <v>0</v>
      </c>
      <c r="G58" s="6">
        <f t="shared" si="12"/>
        <v>0</v>
      </c>
      <c r="H58" s="12">
        <f t="shared" si="12"/>
        <v>0</v>
      </c>
      <c r="I58" s="12">
        <f t="shared" si="12"/>
        <v>0</v>
      </c>
      <c r="J58" s="33">
        <f t="shared" si="12"/>
        <v>0</v>
      </c>
      <c r="K58" s="33">
        <f>K59+K60+K61+K62</f>
        <v>1692.6</v>
      </c>
      <c r="L58" s="33">
        <f>L59+L60+L61+L62</f>
        <v>5077.8</v>
      </c>
      <c r="M58" s="33">
        <f>M59+M60+M61+M62</f>
        <v>5077.8</v>
      </c>
      <c r="N58" s="6">
        <f>SUM(E58:M58)</f>
        <v>11848.2</v>
      </c>
    </row>
    <row r="59" spans="1:14" ht="25.5">
      <c r="A59" s="62"/>
      <c r="B59" s="50"/>
      <c r="C59" s="67"/>
      <c r="D59" s="2" t="s">
        <v>9</v>
      </c>
      <c r="E59" s="1"/>
      <c r="F59" s="1"/>
      <c r="G59" s="1"/>
      <c r="H59" s="13"/>
      <c r="I59" s="13"/>
      <c r="J59" s="34"/>
      <c r="K59" s="34">
        <v>1692.6</v>
      </c>
      <c r="L59" s="34">
        <v>5077.8</v>
      </c>
      <c r="M59" s="34">
        <v>5077.8</v>
      </c>
      <c r="N59" s="16">
        <f>SUM(E59:M59)</f>
        <v>11848.2</v>
      </c>
    </row>
    <row r="60" spans="1:14" ht="25.5">
      <c r="A60" s="62"/>
      <c r="B60" s="50"/>
      <c r="C60" s="67"/>
      <c r="D60" s="2" t="s">
        <v>10</v>
      </c>
      <c r="E60" s="1"/>
      <c r="F60" s="1"/>
      <c r="G60" s="1"/>
      <c r="H60" s="13"/>
      <c r="I60" s="13"/>
      <c r="J60" s="34"/>
      <c r="K60" s="34"/>
      <c r="L60" s="34"/>
      <c r="M60" s="34"/>
      <c r="N60" s="16">
        <f>SUM(E60:M60)</f>
        <v>0</v>
      </c>
    </row>
    <row r="61" spans="1:14" ht="25.5">
      <c r="A61" s="62"/>
      <c r="B61" s="50"/>
      <c r="C61" s="67"/>
      <c r="D61" s="2" t="s">
        <v>11</v>
      </c>
      <c r="E61" s="1"/>
      <c r="F61" s="1"/>
      <c r="G61" s="1"/>
      <c r="H61" s="13"/>
      <c r="I61" s="13"/>
      <c r="J61" s="34"/>
      <c r="K61" s="34"/>
      <c r="L61" s="34"/>
      <c r="M61" s="34"/>
      <c r="N61" s="16">
        <f>SUM(E61:M61)</f>
        <v>0</v>
      </c>
    </row>
    <row r="62" spans="1:14" ht="38.25">
      <c r="A62" s="63"/>
      <c r="B62" s="51"/>
      <c r="C62" s="68"/>
      <c r="D62" s="3" t="s">
        <v>12</v>
      </c>
      <c r="E62" s="1"/>
      <c r="F62" s="1"/>
      <c r="G62" s="1"/>
      <c r="H62" s="13"/>
      <c r="I62" s="13"/>
      <c r="J62" s="34"/>
      <c r="K62" s="34"/>
      <c r="L62" s="34"/>
      <c r="M62" s="34"/>
      <c r="N62" s="16">
        <f>SUM(E62:L62)</f>
        <v>0</v>
      </c>
    </row>
    <row r="63" spans="1:14" ht="12.75" customHeight="1">
      <c r="A63" s="61" t="s">
        <v>110</v>
      </c>
      <c r="B63" s="64" t="s">
        <v>17</v>
      </c>
      <c r="C63" s="65" t="s">
        <v>112</v>
      </c>
      <c r="D63" s="6" t="s">
        <v>8</v>
      </c>
      <c r="E63" s="6">
        <f aca="true" t="shared" si="13" ref="E63:J63">E64+E65+E66+E67</f>
        <v>0</v>
      </c>
      <c r="F63" s="6">
        <f t="shared" si="13"/>
        <v>0</v>
      </c>
      <c r="G63" s="6">
        <f t="shared" si="13"/>
        <v>0</v>
      </c>
      <c r="H63" s="12">
        <f t="shared" si="13"/>
        <v>0</v>
      </c>
      <c r="I63" s="12">
        <f t="shared" si="13"/>
        <v>0</v>
      </c>
      <c r="J63" s="33">
        <f t="shared" si="13"/>
        <v>0</v>
      </c>
      <c r="K63" s="33">
        <f>K64+K65+K66+K67</f>
        <v>830.06</v>
      </c>
      <c r="L63" s="33">
        <f>L64+L65+L66+L67</f>
        <v>1755.79</v>
      </c>
      <c r="M63" s="33">
        <f>M64+M65+M66+M67</f>
        <v>1755.79</v>
      </c>
      <c r="N63" s="6">
        <f>SUM(E63:M63)</f>
        <v>4341.639999999999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41">
        <v>790.53</v>
      </c>
      <c r="L64" s="34">
        <v>1668</v>
      </c>
      <c r="M64" s="34">
        <v>1668</v>
      </c>
      <c r="N64" s="16">
        <f>SUM(K64:M64)</f>
        <v>4126.53</v>
      </c>
    </row>
    <row r="65" spans="1:14" ht="25.5">
      <c r="A65" s="62"/>
      <c r="B65" s="50"/>
      <c r="C65" s="50"/>
      <c r="D65" s="2" t="s">
        <v>10</v>
      </c>
      <c r="E65" s="1"/>
      <c r="F65" s="1"/>
      <c r="G65" s="1"/>
      <c r="H65" s="13"/>
      <c r="I65" s="13"/>
      <c r="J65" s="34"/>
      <c r="K65" s="34"/>
      <c r="L65" s="34"/>
      <c r="M65" s="34"/>
      <c r="N65" s="16">
        <f>SUM(E65:M65)</f>
        <v>0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34">
        <v>39.53</v>
      </c>
      <c r="L66" s="34">
        <v>87.79</v>
      </c>
      <c r="M66" s="34">
        <v>87.79</v>
      </c>
      <c r="N66" s="16">
        <f>SUM(E66:M66)</f>
        <v>215.11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34"/>
      <c r="L67" s="34"/>
      <c r="M67" s="34"/>
      <c r="N67" s="16">
        <f>SUM(E67:L67)</f>
        <v>0</v>
      </c>
    </row>
    <row r="68" spans="1:14" ht="12.75" customHeight="1">
      <c r="A68" s="55" t="s">
        <v>26</v>
      </c>
      <c r="B68" s="49" t="s">
        <v>14</v>
      </c>
      <c r="C68" s="49" t="s">
        <v>27</v>
      </c>
      <c r="D68" s="6" t="s">
        <v>8</v>
      </c>
      <c r="E68" s="6">
        <f aca="true" t="shared" si="14" ref="E68:M68">E69+E70+E71+E72</f>
        <v>7604.8</v>
      </c>
      <c r="F68" s="6">
        <f t="shared" si="14"/>
        <v>11411.099999999999</v>
      </c>
      <c r="G68" s="6">
        <f t="shared" si="14"/>
        <v>11351.2</v>
      </c>
      <c r="H68" s="12">
        <f t="shared" si="14"/>
        <v>9080.1</v>
      </c>
      <c r="I68" s="12">
        <f t="shared" si="14"/>
        <v>11074.3</v>
      </c>
      <c r="J68" s="33">
        <f t="shared" si="14"/>
        <v>8666.3</v>
      </c>
      <c r="K68" s="33">
        <f t="shared" si="14"/>
        <v>10272.3</v>
      </c>
      <c r="L68" s="33">
        <f t="shared" si="14"/>
        <v>9563.3</v>
      </c>
      <c r="M68" s="33">
        <f t="shared" si="14"/>
        <v>8854.2</v>
      </c>
      <c r="N68" s="6">
        <f t="shared" si="9"/>
        <v>87877.6</v>
      </c>
    </row>
    <row r="69" spans="1:14" ht="25.5">
      <c r="A69" s="56"/>
      <c r="B69" s="52"/>
      <c r="C69" s="52"/>
      <c r="D69" s="2" t="s">
        <v>9</v>
      </c>
      <c r="E69" s="1">
        <f aca="true" t="shared" si="15" ref="E69:L69">E74+E79+E85+E90+E95</f>
        <v>0</v>
      </c>
      <c r="F69" s="1">
        <f t="shared" si="15"/>
        <v>0</v>
      </c>
      <c r="G69" s="1">
        <f t="shared" si="15"/>
        <v>0</v>
      </c>
      <c r="H69" s="13">
        <f t="shared" si="15"/>
        <v>0</v>
      </c>
      <c r="I69" s="13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>M74+M79+M85+M90+M95</f>
        <v>0</v>
      </c>
      <c r="N69" s="16">
        <f t="shared" si="9"/>
        <v>0</v>
      </c>
    </row>
    <row r="70" spans="1:14" ht="25.5">
      <c r="A70" s="56"/>
      <c r="B70" s="52"/>
      <c r="C70" s="52"/>
      <c r="D70" s="2" t="s">
        <v>10</v>
      </c>
      <c r="E70" s="1">
        <f aca="true" t="shared" si="16" ref="E70:G71">E75+E80+E86</f>
        <v>7604.8</v>
      </c>
      <c r="F70" s="1">
        <f t="shared" si="16"/>
        <v>11411.099999999999</v>
      </c>
      <c r="G70" s="1">
        <f t="shared" si="16"/>
        <v>11351.2</v>
      </c>
      <c r="H70" s="13">
        <v>9080.1</v>
      </c>
      <c r="I70" s="13">
        <f aca="true" t="shared" si="17" ref="I70:L71">I75+I80+I86</f>
        <v>11074.3</v>
      </c>
      <c r="J70" s="34">
        <f t="shared" si="17"/>
        <v>8666.3</v>
      </c>
      <c r="K70" s="34">
        <f t="shared" si="17"/>
        <v>10272.3</v>
      </c>
      <c r="L70" s="34">
        <f t="shared" si="17"/>
        <v>9563.3</v>
      </c>
      <c r="M70" s="34">
        <f>M75+M80+M86</f>
        <v>8854.2</v>
      </c>
      <c r="N70" s="16">
        <f t="shared" si="9"/>
        <v>87877.6</v>
      </c>
    </row>
    <row r="71" spans="1:14" ht="25.5">
      <c r="A71" s="56"/>
      <c r="B71" s="52"/>
      <c r="C71" s="52"/>
      <c r="D71" s="2" t="s">
        <v>11</v>
      </c>
      <c r="E71" s="1">
        <f t="shared" si="16"/>
        <v>0</v>
      </c>
      <c r="F71" s="1">
        <f t="shared" si="16"/>
        <v>0</v>
      </c>
      <c r="G71" s="1">
        <f t="shared" si="16"/>
        <v>0</v>
      </c>
      <c r="H71" s="13">
        <f>H76+H81+H87</f>
        <v>0</v>
      </c>
      <c r="I71" s="13">
        <f t="shared" si="17"/>
        <v>0</v>
      </c>
      <c r="J71" s="34">
        <f t="shared" si="17"/>
        <v>0</v>
      </c>
      <c r="K71" s="34">
        <f t="shared" si="17"/>
        <v>0</v>
      </c>
      <c r="L71" s="34">
        <f t="shared" si="17"/>
        <v>0</v>
      </c>
      <c r="M71" s="34">
        <f>M76+M81+M87</f>
        <v>0</v>
      </c>
      <c r="N71" s="16">
        <f t="shared" si="9"/>
        <v>0</v>
      </c>
    </row>
    <row r="72" spans="1:14" ht="38.25">
      <c r="A72" s="57"/>
      <c r="B72" s="53"/>
      <c r="C72" s="53"/>
      <c r="D72" s="3" t="s">
        <v>12</v>
      </c>
      <c r="E72" s="1">
        <f aca="true" t="shared" si="18" ref="E72:L72">E77+E82+E88+E93+E98</f>
        <v>0</v>
      </c>
      <c r="F72" s="1">
        <f t="shared" si="18"/>
        <v>0</v>
      </c>
      <c r="G72" s="1">
        <f t="shared" si="18"/>
        <v>0</v>
      </c>
      <c r="H72" s="13">
        <f t="shared" si="18"/>
        <v>0</v>
      </c>
      <c r="I72" s="13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>M77+M82+M88+M93+M98</f>
        <v>0</v>
      </c>
      <c r="N72" s="16">
        <f t="shared" si="9"/>
        <v>0</v>
      </c>
    </row>
    <row r="73" spans="1:14" ht="12.75" customHeight="1">
      <c r="A73" s="61" t="s">
        <v>28</v>
      </c>
      <c r="B73" s="64" t="s">
        <v>17</v>
      </c>
      <c r="C73" s="64" t="s">
        <v>29</v>
      </c>
      <c r="D73" s="6" t="s">
        <v>8</v>
      </c>
      <c r="E73" s="6">
        <f aca="true" t="shared" si="19" ref="E73:M73">E74+E75+E76+E77</f>
        <v>3067</v>
      </c>
      <c r="F73" s="6">
        <f t="shared" si="19"/>
        <v>3551.3</v>
      </c>
      <c r="G73" s="6">
        <f t="shared" si="19"/>
        <v>3250</v>
      </c>
      <c r="H73" s="12">
        <f t="shared" si="19"/>
        <v>3776.8</v>
      </c>
      <c r="I73" s="12">
        <f t="shared" si="19"/>
        <v>3445</v>
      </c>
      <c r="J73" s="33">
        <f t="shared" si="19"/>
        <v>3130</v>
      </c>
      <c r="K73" s="33">
        <f t="shared" si="19"/>
        <v>3399</v>
      </c>
      <c r="L73" s="33">
        <f t="shared" si="19"/>
        <v>3399</v>
      </c>
      <c r="M73" s="33">
        <f t="shared" si="19"/>
        <v>3399</v>
      </c>
      <c r="N73" s="6">
        <f t="shared" si="9"/>
        <v>30417.1</v>
      </c>
    </row>
    <row r="74" spans="1:14" ht="25.5">
      <c r="A74" s="62"/>
      <c r="B74" s="50"/>
      <c r="C74" s="50"/>
      <c r="D74" s="2" t="s">
        <v>9</v>
      </c>
      <c r="E74" s="1"/>
      <c r="F74" s="1"/>
      <c r="G74" s="1"/>
      <c r="H74" s="13"/>
      <c r="I74" s="13"/>
      <c r="J74" s="34"/>
      <c r="K74" s="34"/>
      <c r="L74" s="34"/>
      <c r="M74" s="34"/>
      <c r="N74" s="16">
        <f t="shared" si="9"/>
        <v>0</v>
      </c>
    </row>
    <row r="75" spans="1:14" ht="25.5">
      <c r="A75" s="62"/>
      <c r="B75" s="50"/>
      <c r="C75" s="50"/>
      <c r="D75" s="2" t="s">
        <v>10</v>
      </c>
      <c r="E75" s="1">
        <v>3067</v>
      </c>
      <c r="F75" s="1">
        <v>3551.3</v>
      </c>
      <c r="G75" s="1">
        <v>3250</v>
      </c>
      <c r="H75" s="13">
        <v>3776.8</v>
      </c>
      <c r="I75" s="13">
        <v>3445</v>
      </c>
      <c r="J75" s="34">
        <v>3130</v>
      </c>
      <c r="K75" s="34">
        <v>3399</v>
      </c>
      <c r="L75" s="34">
        <v>3399</v>
      </c>
      <c r="M75" s="34">
        <v>3399</v>
      </c>
      <c r="N75" s="16">
        <f t="shared" si="9"/>
        <v>30417.1</v>
      </c>
    </row>
    <row r="76" spans="1:14" ht="25.5">
      <c r="A76" s="62"/>
      <c r="B76" s="50"/>
      <c r="C76" s="50"/>
      <c r="D76" s="2" t="s">
        <v>11</v>
      </c>
      <c r="E76" s="1"/>
      <c r="F76" s="1"/>
      <c r="G76" s="1"/>
      <c r="H76" s="13"/>
      <c r="I76" s="13"/>
      <c r="J76" s="34"/>
      <c r="K76" s="34"/>
      <c r="L76" s="34"/>
      <c r="M76" s="34"/>
      <c r="N76" s="16">
        <f t="shared" si="9"/>
        <v>0</v>
      </c>
    </row>
    <row r="77" spans="1:14" ht="38.25">
      <c r="A77" s="63"/>
      <c r="B77" s="51"/>
      <c r="C77" s="51"/>
      <c r="D77" s="3" t="s">
        <v>12</v>
      </c>
      <c r="E77" s="1"/>
      <c r="F77" s="1"/>
      <c r="G77" s="1"/>
      <c r="H77" s="13"/>
      <c r="I77" s="13"/>
      <c r="J77" s="34"/>
      <c r="K77" s="34"/>
      <c r="L77" s="34"/>
      <c r="M77" s="34"/>
      <c r="N77" s="16">
        <f t="shared" si="9"/>
        <v>0</v>
      </c>
    </row>
    <row r="78" spans="1:14" ht="12.75" customHeight="1">
      <c r="A78" s="61" t="s">
        <v>30</v>
      </c>
      <c r="B78" s="64" t="s">
        <v>17</v>
      </c>
      <c r="C78" s="64" t="s">
        <v>31</v>
      </c>
      <c r="D78" s="6" t="s">
        <v>8</v>
      </c>
      <c r="E78" s="6">
        <f aca="true" t="shared" si="20" ref="E78:M78">E79+E80+E81+E82</f>
        <v>1163</v>
      </c>
      <c r="F78" s="6">
        <f t="shared" si="20"/>
        <v>1379.6</v>
      </c>
      <c r="G78" s="6">
        <f t="shared" si="20"/>
        <v>1556</v>
      </c>
      <c r="H78" s="12">
        <f t="shared" si="20"/>
        <v>1840</v>
      </c>
      <c r="I78" s="12">
        <f t="shared" si="20"/>
        <v>1957</v>
      </c>
      <c r="J78" s="33">
        <f t="shared" si="20"/>
        <v>1991</v>
      </c>
      <c r="K78" s="33">
        <f t="shared" si="20"/>
        <v>1910</v>
      </c>
      <c r="L78" s="33">
        <f t="shared" si="20"/>
        <v>1910</v>
      </c>
      <c r="M78" s="33">
        <f t="shared" si="20"/>
        <v>1910</v>
      </c>
      <c r="N78" s="6">
        <f t="shared" si="9"/>
        <v>15616.6</v>
      </c>
    </row>
    <row r="79" spans="1:14" ht="25.5">
      <c r="A79" s="62"/>
      <c r="B79" s="50"/>
      <c r="C79" s="50"/>
      <c r="D79" s="2" t="s">
        <v>9</v>
      </c>
      <c r="E79" s="1"/>
      <c r="F79" s="1"/>
      <c r="G79" s="1"/>
      <c r="H79" s="13"/>
      <c r="I79" s="13"/>
      <c r="J79" s="34"/>
      <c r="K79" s="34"/>
      <c r="L79" s="34"/>
      <c r="M79" s="34"/>
      <c r="N79" s="16">
        <f t="shared" si="9"/>
        <v>0</v>
      </c>
    </row>
    <row r="80" spans="1:14" ht="25.5">
      <c r="A80" s="62"/>
      <c r="B80" s="50"/>
      <c r="C80" s="50"/>
      <c r="D80" s="2" t="s">
        <v>10</v>
      </c>
      <c r="E80" s="1">
        <v>1163</v>
      </c>
      <c r="F80" s="1">
        <v>1379.6</v>
      </c>
      <c r="G80" s="1">
        <v>1556</v>
      </c>
      <c r="H80" s="13">
        <v>1840</v>
      </c>
      <c r="I80" s="13">
        <v>1957</v>
      </c>
      <c r="J80" s="34">
        <v>1991</v>
      </c>
      <c r="K80" s="34">
        <v>1910</v>
      </c>
      <c r="L80" s="34">
        <v>1910</v>
      </c>
      <c r="M80" s="34">
        <v>1910</v>
      </c>
      <c r="N80" s="16">
        <f t="shared" si="9"/>
        <v>15616.6</v>
      </c>
    </row>
    <row r="81" spans="1:14" ht="25.5">
      <c r="A81" s="62"/>
      <c r="B81" s="50"/>
      <c r="C81" s="50"/>
      <c r="D81" s="2" t="s">
        <v>11</v>
      </c>
      <c r="E81" s="1"/>
      <c r="F81" s="1"/>
      <c r="G81" s="1"/>
      <c r="H81" s="13"/>
      <c r="I81" s="13"/>
      <c r="J81" s="34"/>
      <c r="K81" s="34"/>
      <c r="L81" s="34"/>
      <c r="M81" s="34"/>
      <c r="N81" s="16">
        <f t="shared" si="9"/>
        <v>0</v>
      </c>
    </row>
    <row r="82" spans="1:14" ht="38.25">
      <c r="A82" s="63"/>
      <c r="B82" s="51"/>
      <c r="C82" s="51"/>
      <c r="D82" s="3" t="s">
        <v>12</v>
      </c>
      <c r="E82" s="1"/>
      <c r="F82" s="1"/>
      <c r="G82" s="1"/>
      <c r="H82" s="13"/>
      <c r="I82" s="13"/>
      <c r="J82" s="34"/>
      <c r="K82" s="34"/>
      <c r="L82" s="34"/>
      <c r="M82" s="34"/>
      <c r="N82" s="16">
        <f t="shared" si="9"/>
        <v>0</v>
      </c>
    </row>
    <row r="83" spans="1:14" ht="12.75">
      <c r="A83" s="5"/>
      <c r="B83" s="4"/>
      <c r="C83" s="4"/>
      <c r="D83" s="3"/>
      <c r="E83" s="1"/>
      <c r="F83" s="1"/>
      <c r="G83" s="1"/>
      <c r="H83" s="13"/>
      <c r="I83" s="13"/>
      <c r="J83" s="34"/>
      <c r="K83" s="34"/>
      <c r="L83" s="34"/>
      <c r="M83" s="34"/>
      <c r="N83" s="6"/>
    </row>
    <row r="84" spans="1:14" ht="12.75" customHeight="1">
      <c r="A84" s="61" t="s">
        <v>32</v>
      </c>
      <c r="B84" s="64" t="s">
        <v>17</v>
      </c>
      <c r="C84" s="64" t="s">
        <v>33</v>
      </c>
      <c r="D84" s="6" t="s">
        <v>8</v>
      </c>
      <c r="E84" s="6">
        <f aca="true" t="shared" si="21" ref="E84:M84">E85+E86+E87+E88</f>
        <v>3374.8</v>
      </c>
      <c r="F84" s="6">
        <f t="shared" si="21"/>
        <v>6480.2</v>
      </c>
      <c r="G84" s="6">
        <f t="shared" si="21"/>
        <v>6545.2</v>
      </c>
      <c r="H84" s="12">
        <f t="shared" si="21"/>
        <v>3463.3</v>
      </c>
      <c r="I84" s="12">
        <f t="shared" si="21"/>
        <v>5672.3</v>
      </c>
      <c r="J84" s="33">
        <f t="shared" si="21"/>
        <v>3545.3</v>
      </c>
      <c r="K84" s="33">
        <f t="shared" si="21"/>
        <v>4963.3</v>
      </c>
      <c r="L84" s="33">
        <f t="shared" si="21"/>
        <v>4254.3</v>
      </c>
      <c r="M84" s="33">
        <f t="shared" si="21"/>
        <v>3545.2</v>
      </c>
      <c r="N84" s="6">
        <f t="shared" si="9"/>
        <v>41843.9</v>
      </c>
    </row>
    <row r="85" spans="1:14" ht="25.5">
      <c r="A85" s="62"/>
      <c r="B85" s="50"/>
      <c r="C85" s="50"/>
      <c r="D85" s="2" t="s">
        <v>9</v>
      </c>
      <c r="E85" s="1"/>
      <c r="F85" s="1"/>
      <c r="G85" s="1"/>
      <c r="H85" s="13"/>
      <c r="I85" s="13"/>
      <c r="J85" s="34"/>
      <c r="K85" s="34"/>
      <c r="L85" s="34"/>
      <c r="M85" s="34"/>
      <c r="N85" s="16">
        <f t="shared" si="9"/>
        <v>0</v>
      </c>
    </row>
    <row r="86" spans="1:14" ht="25.5">
      <c r="A86" s="62"/>
      <c r="B86" s="50"/>
      <c r="C86" s="50"/>
      <c r="D86" s="2" t="s">
        <v>10</v>
      </c>
      <c r="E86" s="1">
        <v>3374.8</v>
      </c>
      <c r="F86" s="1">
        <v>6480.2</v>
      </c>
      <c r="G86" s="1">
        <v>6545.2</v>
      </c>
      <c r="H86" s="13">
        <v>3463.3</v>
      </c>
      <c r="I86" s="13">
        <v>5672.3</v>
      </c>
      <c r="J86" s="34">
        <v>3545.3</v>
      </c>
      <c r="K86" s="34">
        <v>4963.3</v>
      </c>
      <c r="L86" s="34">
        <v>4254.3</v>
      </c>
      <c r="M86" s="34">
        <v>3545.2</v>
      </c>
      <c r="N86" s="16">
        <f t="shared" si="9"/>
        <v>41843.9</v>
      </c>
    </row>
    <row r="87" spans="1:14" ht="25.5">
      <c r="A87" s="62"/>
      <c r="B87" s="50"/>
      <c r="C87" s="50"/>
      <c r="D87" s="2" t="s">
        <v>11</v>
      </c>
      <c r="E87" s="1"/>
      <c r="F87" s="1"/>
      <c r="G87" s="1"/>
      <c r="H87" s="13"/>
      <c r="I87" s="13"/>
      <c r="J87" s="34"/>
      <c r="K87" s="34"/>
      <c r="L87" s="34"/>
      <c r="M87" s="34"/>
      <c r="N87" s="16">
        <f t="shared" si="9"/>
        <v>0</v>
      </c>
    </row>
    <row r="88" spans="1:14" ht="38.25">
      <c r="A88" s="63"/>
      <c r="B88" s="51"/>
      <c r="C88" s="51"/>
      <c r="D88" s="3" t="s">
        <v>12</v>
      </c>
      <c r="E88" s="1"/>
      <c r="F88" s="1"/>
      <c r="G88" s="1"/>
      <c r="H88" s="13"/>
      <c r="I88" s="13"/>
      <c r="J88" s="34"/>
      <c r="K88" s="34"/>
      <c r="L88" s="34"/>
      <c r="M88" s="34"/>
      <c r="N88" s="16">
        <f t="shared" si="9"/>
        <v>0</v>
      </c>
    </row>
    <row r="89" spans="1:14" ht="12.75" customHeight="1">
      <c r="A89" s="55" t="s">
        <v>34</v>
      </c>
      <c r="B89" s="49" t="s">
        <v>35</v>
      </c>
      <c r="C89" s="49" t="s">
        <v>36</v>
      </c>
      <c r="D89" s="6" t="s">
        <v>8</v>
      </c>
      <c r="E89" s="6">
        <f aca="true" t="shared" si="22" ref="E89:M89">E90+E91+E92+E93</f>
        <v>1281.9</v>
      </c>
      <c r="F89" s="6">
        <f t="shared" si="22"/>
        <v>1191.4</v>
      </c>
      <c r="G89" s="6">
        <f t="shared" si="22"/>
        <v>1274.4</v>
      </c>
      <c r="H89" s="12">
        <f t="shared" si="22"/>
        <v>1343.8</v>
      </c>
      <c r="I89" s="12">
        <f t="shared" si="22"/>
        <v>1319.9</v>
      </c>
      <c r="J89" s="33">
        <f t="shared" si="22"/>
        <v>1501</v>
      </c>
      <c r="K89" s="33">
        <f t="shared" si="22"/>
        <v>1270.4</v>
      </c>
      <c r="L89" s="33">
        <f t="shared" si="22"/>
        <v>1261.2</v>
      </c>
      <c r="M89" s="33">
        <f t="shared" si="22"/>
        <v>1261.2</v>
      </c>
      <c r="N89" s="6">
        <f t="shared" si="9"/>
        <v>11705.2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34"/>
      <c r="L90" s="34"/>
      <c r="M90" s="34"/>
      <c r="N90" s="16">
        <f t="shared" si="9"/>
        <v>0</v>
      </c>
    </row>
    <row r="91" spans="1:14" ht="25.5">
      <c r="A91" s="56"/>
      <c r="B91" s="52"/>
      <c r="C91" s="52"/>
      <c r="D91" s="2" t="s">
        <v>10</v>
      </c>
      <c r="E91" s="1">
        <v>447</v>
      </c>
      <c r="F91" s="1">
        <v>448</v>
      </c>
      <c r="G91" s="1">
        <v>351</v>
      </c>
      <c r="H91" s="13">
        <v>463</v>
      </c>
      <c r="I91" s="13"/>
      <c r="J91" s="34">
        <v>231.6</v>
      </c>
      <c r="K91" s="34"/>
      <c r="L91" s="34"/>
      <c r="M91" s="34"/>
      <c r="N91" s="16">
        <f t="shared" si="9"/>
        <v>1940.6</v>
      </c>
    </row>
    <row r="92" spans="1:14" ht="25.5">
      <c r="A92" s="56"/>
      <c r="B92" s="52"/>
      <c r="C92" s="52"/>
      <c r="D92" s="2" t="s">
        <v>11</v>
      </c>
      <c r="E92" s="1">
        <v>834.9</v>
      </c>
      <c r="F92" s="1">
        <v>743.4</v>
      </c>
      <c r="G92" s="1">
        <v>923.4</v>
      </c>
      <c r="H92" s="13">
        <v>880.8</v>
      </c>
      <c r="I92" s="13">
        <v>1319.9</v>
      </c>
      <c r="J92" s="34">
        <v>1269.4</v>
      </c>
      <c r="K92" s="34">
        <v>1270.4</v>
      </c>
      <c r="L92" s="34">
        <v>1261.2</v>
      </c>
      <c r="M92" s="34">
        <v>1261.2</v>
      </c>
      <c r="N92" s="16">
        <f t="shared" si="9"/>
        <v>9764.6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34"/>
      <c r="L93" s="34"/>
      <c r="M93" s="34"/>
      <c r="N93" s="16">
        <f t="shared" si="9"/>
        <v>0</v>
      </c>
    </row>
    <row r="94" spans="1:14" ht="12.75" customHeight="1">
      <c r="A94" s="55" t="s">
        <v>37</v>
      </c>
      <c r="B94" s="49" t="s">
        <v>35</v>
      </c>
      <c r="C94" s="49" t="s">
        <v>38</v>
      </c>
      <c r="D94" s="6" t="s">
        <v>8</v>
      </c>
      <c r="E94" s="6">
        <f aca="true" t="shared" si="23" ref="E94:M94">E95+E96+E97+E98</f>
        <v>642</v>
      </c>
      <c r="F94" s="6">
        <f t="shared" si="23"/>
        <v>550.1</v>
      </c>
      <c r="G94" s="6">
        <f t="shared" si="23"/>
        <v>685</v>
      </c>
      <c r="H94" s="12">
        <f t="shared" si="23"/>
        <v>726.5</v>
      </c>
      <c r="I94" s="12">
        <f t="shared" si="23"/>
        <v>796.3</v>
      </c>
      <c r="J94" s="33">
        <f t="shared" si="23"/>
        <v>894.3</v>
      </c>
      <c r="K94" s="33">
        <f t="shared" si="23"/>
        <v>1154.4</v>
      </c>
      <c r="L94" s="33">
        <f t="shared" si="23"/>
        <v>1154.4</v>
      </c>
      <c r="M94" s="33">
        <f t="shared" si="23"/>
        <v>1154.4</v>
      </c>
      <c r="N94" s="6">
        <f t="shared" si="9"/>
        <v>7757.4</v>
      </c>
    </row>
    <row r="95" spans="1:14" ht="25.5">
      <c r="A95" s="56"/>
      <c r="B95" s="52"/>
      <c r="C95" s="52"/>
      <c r="D95" s="2" t="s">
        <v>9</v>
      </c>
      <c r="E95" s="1"/>
      <c r="F95" s="1"/>
      <c r="G95" s="1"/>
      <c r="H95" s="13"/>
      <c r="I95" s="13"/>
      <c r="J95" s="34"/>
      <c r="K95" s="34"/>
      <c r="L95" s="34"/>
      <c r="M95" s="34"/>
      <c r="N95" s="16">
        <f t="shared" si="9"/>
        <v>0</v>
      </c>
    </row>
    <row r="96" spans="1:14" ht="25.5">
      <c r="A96" s="56"/>
      <c r="B96" s="52"/>
      <c r="C96" s="52"/>
      <c r="D96" s="2" t="s">
        <v>10</v>
      </c>
      <c r="E96" s="1"/>
      <c r="F96" s="1"/>
      <c r="G96" s="1">
        <v>25.5</v>
      </c>
      <c r="H96" s="13"/>
      <c r="I96" s="13">
        <v>100.8</v>
      </c>
      <c r="J96" s="34">
        <v>71</v>
      </c>
      <c r="K96" s="34"/>
      <c r="L96" s="34"/>
      <c r="M96" s="34"/>
      <c r="N96" s="16">
        <f t="shared" si="9"/>
        <v>197.3</v>
      </c>
    </row>
    <row r="97" spans="1:14" ht="25.5">
      <c r="A97" s="56"/>
      <c r="B97" s="52"/>
      <c r="C97" s="52"/>
      <c r="D97" s="2" t="s">
        <v>11</v>
      </c>
      <c r="E97" s="1">
        <v>642</v>
      </c>
      <c r="F97" s="1">
        <v>550.1</v>
      </c>
      <c r="G97" s="1">
        <v>659.5</v>
      </c>
      <c r="H97" s="13">
        <v>726.5</v>
      </c>
      <c r="I97" s="13">
        <v>695.5</v>
      </c>
      <c r="J97" s="34">
        <v>823.3</v>
      </c>
      <c r="K97" s="34">
        <v>1154.4</v>
      </c>
      <c r="L97" s="34">
        <v>1154.4</v>
      </c>
      <c r="M97" s="34">
        <v>1154.4</v>
      </c>
      <c r="N97" s="16">
        <f t="shared" si="9"/>
        <v>7560.0999999999985</v>
      </c>
    </row>
    <row r="98" spans="1:14" ht="38.25">
      <c r="A98" s="57"/>
      <c r="B98" s="53"/>
      <c r="C98" s="53"/>
      <c r="D98" s="3" t="s">
        <v>12</v>
      </c>
      <c r="E98" s="1"/>
      <c r="F98" s="1"/>
      <c r="G98" s="1"/>
      <c r="H98" s="13"/>
      <c r="I98" s="13"/>
      <c r="J98" s="34"/>
      <c r="K98" s="34"/>
      <c r="L98" s="34"/>
      <c r="M98" s="34"/>
      <c r="N98" s="16">
        <f t="shared" si="9"/>
        <v>0</v>
      </c>
    </row>
    <row r="99" spans="1:14" ht="12.75" customHeight="1">
      <c r="A99" s="55" t="s">
        <v>39</v>
      </c>
      <c r="B99" s="49" t="s">
        <v>35</v>
      </c>
      <c r="C99" s="49" t="s">
        <v>40</v>
      </c>
      <c r="D99" s="6" t="s">
        <v>8</v>
      </c>
      <c r="E99" s="6">
        <f aca="true" t="shared" si="24" ref="E99:M99">E100+E101+E102+E103</f>
        <v>394.3</v>
      </c>
      <c r="F99" s="6">
        <f t="shared" si="24"/>
        <v>421.7</v>
      </c>
      <c r="G99" s="6">
        <f t="shared" si="24"/>
        <v>440.2</v>
      </c>
      <c r="H99" s="12">
        <f t="shared" si="24"/>
        <v>408.6</v>
      </c>
      <c r="I99" s="12">
        <f t="shared" si="24"/>
        <v>460</v>
      </c>
      <c r="J99" s="33">
        <f t="shared" si="24"/>
        <v>487</v>
      </c>
      <c r="K99" s="33">
        <f t="shared" si="24"/>
        <v>624</v>
      </c>
      <c r="L99" s="33">
        <f t="shared" si="24"/>
        <v>624</v>
      </c>
      <c r="M99" s="33">
        <f t="shared" si="24"/>
        <v>624</v>
      </c>
      <c r="N99" s="6">
        <f t="shared" si="9"/>
        <v>4483.8</v>
      </c>
    </row>
    <row r="100" spans="1:14" ht="25.5">
      <c r="A100" s="56"/>
      <c r="B100" s="52"/>
      <c r="C100" s="52"/>
      <c r="D100" s="2" t="s">
        <v>9</v>
      </c>
      <c r="E100" s="1"/>
      <c r="F100" s="1"/>
      <c r="G100" s="1"/>
      <c r="H100" s="13"/>
      <c r="I100" s="13"/>
      <c r="J100" s="34"/>
      <c r="K100" s="34"/>
      <c r="L100" s="34"/>
      <c r="M100" s="34"/>
      <c r="N100" s="16">
        <f t="shared" si="9"/>
        <v>0</v>
      </c>
    </row>
    <row r="101" spans="1:14" ht="25.5">
      <c r="A101" s="56"/>
      <c r="B101" s="52"/>
      <c r="C101" s="52"/>
      <c r="D101" s="2" t="s">
        <v>10</v>
      </c>
      <c r="E101" s="1">
        <v>394.3</v>
      </c>
      <c r="F101" s="1">
        <v>421.7</v>
      </c>
      <c r="G101" s="1">
        <v>440.2</v>
      </c>
      <c r="H101" s="13">
        <v>408.6</v>
      </c>
      <c r="I101" s="13">
        <v>460</v>
      </c>
      <c r="J101" s="34">
        <v>487</v>
      </c>
      <c r="K101" s="34">
        <v>624</v>
      </c>
      <c r="L101" s="34">
        <v>624</v>
      </c>
      <c r="M101" s="34">
        <v>624</v>
      </c>
      <c r="N101" s="16">
        <f t="shared" si="9"/>
        <v>4483.8</v>
      </c>
    </row>
    <row r="102" spans="1:14" ht="25.5">
      <c r="A102" s="56"/>
      <c r="B102" s="52"/>
      <c r="C102" s="52"/>
      <c r="D102" s="2" t="s">
        <v>11</v>
      </c>
      <c r="E102" s="1"/>
      <c r="F102" s="1"/>
      <c r="G102" s="1"/>
      <c r="H102" s="13"/>
      <c r="I102" s="13"/>
      <c r="J102" s="34"/>
      <c r="K102" s="34"/>
      <c r="L102" s="34"/>
      <c r="M102" s="34"/>
      <c r="N102" s="16">
        <f t="shared" si="9"/>
        <v>0</v>
      </c>
    </row>
    <row r="103" spans="1:14" ht="38.25">
      <c r="A103" s="57"/>
      <c r="B103" s="53"/>
      <c r="C103" s="53"/>
      <c r="D103" s="3" t="s">
        <v>12</v>
      </c>
      <c r="E103" s="1"/>
      <c r="F103" s="1"/>
      <c r="G103" s="1"/>
      <c r="H103" s="13"/>
      <c r="I103" s="13"/>
      <c r="J103" s="34"/>
      <c r="K103" s="34"/>
      <c r="L103" s="34"/>
      <c r="M103" s="34"/>
      <c r="N103" s="16">
        <f t="shared" si="9"/>
        <v>0</v>
      </c>
    </row>
    <row r="104" spans="1:14" ht="12.75">
      <c r="A104" s="7"/>
      <c r="B104" s="8"/>
      <c r="C104" s="8"/>
      <c r="D104" s="3"/>
      <c r="E104" s="1"/>
      <c r="F104" s="1"/>
      <c r="G104" s="1"/>
      <c r="H104" s="13"/>
      <c r="I104" s="13"/>
      <c r="J104" s="34"/>
      <c r="K104" s="34"/>
      <c r="L104" s="34"/>
      <c r="M104" s="34"/>
      <c r="N104" s="16">
        <f t="shared" si="9"/>
        <v>0</v>
      </c>
    </row>
    <row r="105" spans="1:14" ht="12.75" customHeight="1">
      <c r="A105" s="55" t="s">
        <v>41</v>
      </c>
      <c r="B105" s="49" t="s">
        <v>35</v>
      </c>
      <c r="C105" s="49" t="s">
        <v>42</v>
      </c>
      <c r="D105" s="6" t="s">
        <v>8</v>
      </c>
      <c r="E105" s="6">
        <f aca="true" t="shared" si="25" ref="E105:M105">E106+E107+E108+E109</f>
        <v>1206.4</v>
      </c>
      <c r="F105" s="6">
        <f t="shared" si="25"/>
        <v>716.7</v>
      </c>
      <c r="G105" s="6">
        <f t="shared" si="25"/>
        <v>784.5300000000001</v>
      </c>
      <c r="H105" s="12">
        <f t="shared" si="25"/>
        <v>719.5</v>
      </c>
      <c r="I105" s="12">
        <f t="shared" si="25"/>
        <v>554.81</v>
      </c>
      <c r="J105" s="33">
        <f t="shared" si="25"/>
        <v>494.03</v>
      </c>
      <c r="K105" s="33">
        <f t="shared" si="25"/>
        <v>489.3</v>
      </c>
      <c r="L105" s="33">
        <f t="shared" si="25"/>
        <v>491.5</v>
      </c>
      <c r="M105" s="33">
        <f t="shared" si="25"/>
        <v>493.9</v>
      </c>
      <c r="N105" s="6">
        <f t="shared" si="9"/>
        <v>5950.67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34"/>
      <c r="L106" s="34"/>
      <c r="M106" s="34"/>
      <c r="N106" s="16">
        <f t="shared" si="9"/>
        <v>0</v>
      </c>
    </row>
    <row r="107" spans="1:14" ht="25.5">
      <c r="A107" s="56"/>
      <c r="B107" s="52"/>
      <c r="C107" s="52"/>
      <c r="D107" s="2" t="s">
        <v>10</v>
      </c>
      <c r="E107" s="1">
        <v>1032.9</v>
      </c>
      <c r="F107" s="1">
        <v>465.8</v>
      </c>
      <c r="G107" s="1">
        <v>545.94</v>
      </c>
      <c r="H107" s="13">
        <v>551.8</v>
      </c>
      <c r="I107" s="13">
        <v>415.53</v>
      </c>
      <c r="J107" s="34">
        <v>386.37</v>
      </c>
      <c r="K107" s="34">
        <v>429.3</v>
      </c>
      <c r="L107" s="34">
        <v>429.3</v>
      </c>
      <c r="M107" s="34">
        <v>429.3</v>
      </c>
      <c r="N107" s="16">
        <f t="shared" si="9"/>
        <v>4686.240000000001</v>
      </c>
    </row>
    <row r="108" spans="1:14" ht="25.5">
      <c r="A108" s="56"/>
      <c r="B108" s="52"/>
      <c r="C108" s="52"/>
      <c r="D108" s="2" t="s">
        <v>11</v>
      </c>
      <c r="E108" s="1">
        <v>173.5</v>
      </c>
      <c r="F108" s="1">
        <v>250.9</v>
      </c>
      <c r="G108" s="1">
        <v>238.59</v>
      </c>
      <c r="H108" s="13">
        <v>167.7</v>
      </c>
      <c r="I108" s="13">
        <v>139.28</v>
      </c>
      <c r="J108" s="34">
        <v>107.66</v>
      </c>
      <c r="K108" s="34">
        <v>60</v>
      </c>
      <c r="L108" s="34">
        <v>62.2</v>
      </c>
      <c r="M108" s="34">
        <v>64.6</v>
      </c>
      <c r="N108" s="16">
        <f t="shared" si="9"/>
        <v>1264.43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34"/>
      <c r="L109" s="34"/>
      <c r="M109" s="34"/>
      <c r="N109" s="16">
        <f t="shared" si="9"/>
        <v>0</v>
      </c>
    </row>
    <row r="110" spans="1:14" ht="12.75" customHeight="1">
      <c r="A110" s="55" t="s">
        <v>43</v>
      </c>
      <c r="B110" s="49" t="s">
        <v>35</v>
      </c>
      <c r="C110" s="49" t="s">
        <v>44</v>
      </c>
      <c r="D110" s="6" t="s">
        <v>8</v>
      </c>
      <c r="E110" s="6">
        <f aca="true" t="shared" si="26" ref="E110:L110">E111+E112+E113+E114</f>
        <v>60</v>
      </c>
      <c r="F110" s="6">
        <f t="shared" si="26"/>
        <v>20</v>
      </c>
      <c r="G110" s="6">
        <f t="shared" si="26"/>
        <v>43.3</v>
      </c>
      <c r="H110" s="12">
        <f t="shared" si="26"/>
        <v>18.9</v>
      </c>
      <c r="I110" s="12">
        <f t="shared" si="26"/>
        <v>20</v>
      </c>
      <c r="J110" s="33">
        <f t="shared" si="26"/>
        <v>20</v>
      </c>
      <c r="K110" s="33">
        <f t="shared" si="26"/>
        <v>30</v>
      </c>
      <c r="L110" s="33">
        <f t="shared" si="26"/>
        <v>20</v>
      </c>
      <c r="M110" s="33">
        <v>20</v>
      </c>
      <c r="N110" s="6">
        <f t="shared" si="9"/>
        <v>252.2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34"/>
      <c r="L111" s="34"/>
      <c r="M111" s="34"/>
      <c r="N111" s="16">
        <f t="shared" si="9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34"/>
      <c r="L112" s="34"/>
      <c r="M112" s="34"/>
      <c r="N112" s="16">
        <f t="shared" si="9"/>
        <v>0</v>
      </c>
    </row>
    <row r="113" spans="1:14" ht="25.5">
      <c r="A113" s="56"/>
      <c r="B113" s="52"/>
      <c r="C113" s="52"/>
      <c r="D113" s="2" t="s">
        <v>11</v>
      </c>
      <c r="E113" s="1">
        <v>60</v>
      </c>
      <c r="F113" s="1">
        <v>20</v>
      </c>
      <c r="G113" s="1">
        <v>43.3</v>
      </c>
      <c r="H113" s="13">
        <v>18.9</v>
      </c>
      <c r="I113" s="13">
        <v>20</v>
      </c>
      <c r="J113" s="34">
        <v>20</v>
      </c>
      <c r="K113" s="34">
        <v>30</v>
      </c>
      <c r="L113" s="34">
        <v>20</v>
      </c>
      <c r="M113" s="34">
        <v>20</v>
      </c>
      <c r="N113" s="16">
        <f t="shared" si="9"/>
        <v>252.2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34"/>
      <c r="L114" s="34"/>
      <c r="M114" s="34"/>
      <c r="N114" s="16">
        <f t="shared" si="9"/>
        <v>0</v>
      </c>
    </row>
    <row r="115" spans="1:14" ht="12.75" customHeight="1">
      <c r="A115" s="55" t="s">
        <v>45</v>
      </c>
      <c r="B115" s="49" t="s">
        <v>35</v>
      </c>
      <c r="C115" s="49" t="s">
        <v>46</v>
      </c>
      <c r="D115" s="6" t="s">
        <v>8</v>
      </c>
      <c r="E115" s="6">
        <f aca="true" t="shared" si="27" ref="E115:L115">E116+E117+E118+E119</f>
        <v>27</v>
      </c>
      <c r="F115" s="6">
        <f t="shared" si="27"/>
        <v>19.9</v>
      </c>
      <c r="G115" s="6">
        <f t="shared" si="27"/>
        <v>19.5</v>
      </c>
      <c r="H115" s="12">
        <f t="shared" si="27"/>
        <v>19.9</v>
      </c>
      <c r="I115" s="12">
        <f t="shared" si="27"/>
        <v>19.9</v>
      </c>
      <c r="J115" s="33">
        <f t="shared" si="27"/>
        <v>19.9</v>
      </c>
      <c r="K115" s="33">
        <f t="shared" si="27"/>
        <v>19.9</v>
      </c>
      <c r="L115" s="33">
        <f t="shared" si="27"/>
        <v>19.9</v>
      </c>
      <c r="M115" s="33">
        <v>19.9</v>
      </c>
      <c r="N115" s="6">
        <f t="shared" si="9"/>
        <v>185.80000000000004</v>
      </c>
    </row>
    <row r="116" spans="1:14" ht="25.5">
      <c r="A116" s="56"/>
      <c r="B116" s="52"/>
      <c r="C116" s="52"/>
      <c r="D116" s="2" t="s">
        <v>9</v>
      </c>
      <c r="E116" s="1"/>
      <c r="F116" s="1"/>
      <c r="G116" s="1"/>
      <c r="H116" s="13"/>
      <c r="I116" s="13"/>
      <c r="J116" s="34"/>
      <c r="K116" s="34"/>
      <c r="L116" s="34"/>
      <c r="M116" s="34"/>
      <c r="N116" s="16">
        <f t="shared" si="9"/>
        <v>0</v>
      </c>
    </row>
    <row r="117" spans="1:14" ht="25.5">
      <c r="A117" s="56"/>
      <c r="B117" s="52"/>
      <c r="C117" s="52"/>
      <c r="D117" s="2" t="s">
        <v>10</v>
      </c>
      <c r="E117" s="1"/>
      <c r="F117" s="1"/>
      <c r="G117" s="1"/>
      <c r="H117" s="13"/>
      <c r="I117" s="13"/>
      <c r="J117" s="34"/>
      <c r="K117" s="34"/>
      <c r="L117" s="34"/>
      <c r="M117" s="34"/>
      <c r="N117" s="16">
        <f aca="true" t="shared" si="28" ref="N117:N175">SUM(E117:M117)</f>
        <v>0</v>
      </c>
    </row>
    <row r="118" spans="1:14" ht="25.5">
      <c r="A118" s="56"/>
      <c r="B118" s="52"/>
      <c r="C118" s="52"/>
      <c r="D118" s="2" t="s">
        <v>11</v>
      </c>
      <c r="E118" s="1">
        <v>27</v>
      </c>
      <c r="F118" s="1">
        <v>19.9</v>
      </c>
      <c r="G118" s="1">
        <v>19.5</v>
      </c>
      <c r="H118" s="13">
        <v>19.9</v>
      </c>
      <c r="I118" s="13">
        <v>19.9</v>
      </c>
      <c r="J118" s="34">
        <v>19.9</v>
      </c>
      <c r="K118" s="34">
        <v>19.9</v>
      </c>
      <c r="L118" s="34">
        <v>19.9</v>
      </c>
      <c r="M118" s="34">
        <v>19.9</v>
      </c>
      <c r="N118" s="16">
        <f t="shared" si="28"/>
        <v>185.80000000000004</v>
      </c>
    </row>
    <row r="119" spans="1:14" ht="38.25">
      <c r="A119" s="57"/>
      <c r="B119" s="53"/>
      <c r="C119" s="53"/>
      <c r="D119" s="3" t="s">
        <v>12</v>
      </c>
      <c r="E119" s="1"/>
      <c r="F119" s="1"/>
      <c r="G119" s="1"/>
      <c r="H119" s="13"/>
      <c r="I119" s="13"/>
      <c r="J119" s="34"/>
      <c r="K119" s="34"/>
      <c r="L119" s="34"/>
      <c r="M119" s="34"/>
      <c r="N119" s="16">
        <f t="shared" si="28"/>
        <v>0</v>
      </c>
    </row>
    <row r="120" spans="1:14" ht="12.75" customHeight="1">
      <c r="A120" s="55" t="s">
        <v>47</v>
      </c>
      <c r="B120" s="49" t="s">
        <v>35</v>
      </c>
      <c r="C120" s="49" t="s">
        <v>48</v>
      </c>
      <c r="D120" s="6" t="s">
        <v>8</v>
      </c>
      <c r="E120" s="6">
        <f aca="true" t="shared" si="29" ref="E120:L120">E121+E122+E123+E124</f>
        <v>0</v>
      </c>
      <c r="F120" s="6">
        <f t="shared" si="29"/>
        <v>0</v>
      </c>
      <c r="G120" s="6">
        <f t="shared" si="29"/>
        <v>0</v>
      </c>
      <c r="H120" s="12">
        <f t="shared" si="29"/>
        <v>0</v>
      </c>
      <c r="I120" s="12">
        <f t="shared" si="29"/>
        <v>0</v>
      </c>
      <c r="J120" s="33">
        <f t="shared" si="29"/>
        <v>0</v>
      </c>
      <c r="K120" s="33">
        <f t="shared" si="29"/>
        <v>0</v>
      </c>
      <c r="L120" s="33">
        <f t="shared" si="29"/>
        <v>0</v>
      </c>
      <c r="M120" s="33"/>
      <c r="N120" s="16">
        <f t="shared" si="28"/>
        <v>0</v>
      </c>
    </row>
    <row r="121" spans="1:14" ht="25.5">
      <c r="A121" s="56"/>
      <c r="B121" s="52"/>
      <c r="C121" s="52"/>
      <c r="D121" s="2" t="s">
        <v>9</v>
      </c>
      <c r="E121" s="1"/>
      <c r="F121" s="1"/>
      <c r="G121" s="1"/>
      <c r="H121" s="13"/>
      <c r="I121" s="13"/>
      <c r="J121" s="34"/>
      <c r="K121" s="34"/>
      <c r="L121" s="34"/>
      <c r="M121" s="34"/>
      <c r="N121" s="16">
        <f t="shared" si="28"/>
        <v>0</v>
      </c>
    </row>
    <row r="122" spans="1:14" ht="25.5">
      <c r="A122" s="56"/>
      <c r="B122" s="52"/>
      <c r="C122" s="52"/>
      <c r="D122" s="2" t="s">
        <v>10</v>
      </c>
      <c r="E122" s="1"/>
      <c r="F122" s="1"/>
      <c r="G122" s="1"/>
      <c r="H122" s="13"/>
      <c r="I122" s="13"/>
      <c r="J122" s="34"/>
      <c r="K122" s="34"/>
      <c r="L122" s="34"/>
      <c r="M122" s="34"/>
      <c r="N122" s="16">
        <f t="shared" si="28"/>
        <v>0</v>
      </c>
    </row>
    <row r="123" spans="1:14" ht="25.5">
      <c r="A123" s="56"/>
      <c r="B123" s="52"/>
      <c r="C123" s="52"/>
      <c r="D123" s="2" t="s">
        <v>11</v>
      </c>
      <c r="E123" s="1"/>
      <c r="F123" s="1"/>
      <c r="G123" s="1"/>
      <c r="H123" s="13"/>
      <c r="I123" s="13"/>
      <c r="J123" s="34"/>
      <c r="K123" s="34"/>
      <c r="L123" s="34"/>
      <c r="M123" s="34"/>
      <c r="N123" s="16">
        <f t="shared" si="28"/>
        <v>0</v>
      </c>
    </row>
    <row r="124" spans="1:14" ht="38.25">
      <c r="A124" s="57"/>
      <c r="B124" s="53"/>
      <c r="C124" s="53"/>
      <c r="D124" s="3" t="s">
        <v>12</v>
      </c>
      <c r="E124" s="1"/>
      <c r="F124" s="1"/>
      <c r="G124" s="1"/>
      <c r="H124" s="13"/>
      <c r="I124" s="13"/>
      <c r="J124" s="34"/>
      <c r="K124" s="34"/>
      <c r="L124" s="34"/>
      <c r="M124" s="34"/>
      <c r="N124" s="16">
        <f t="shared" si="28"/>
        <v>0</v>
      </c>
    </row>
    <row r="125" spans="1:14" ht="12.75">
      <c r="A125" s="7"/>
      <c r="B125" s="8"/>
      <c r="C125" s="8"/>
      <c r="D125" s="3"/>
      <c r="E125" s="1"/>
      <c r="F125" s="1"/>
      <c r="G125" s="1"/>
      <c r="H125" s="13"/>
      <c r="I125" s="13"/>
      <c r="J125" s="34"/>
      <c r="K125" s="34"/>
      <c r="L125" s="34"/>
      <c r="M125" s="34"/>
      <c r="N125" s="16">
        <f t="shared" si="28"/>
        <v>0</v>
      </c>
    </row>
    <row r="126" spans="1:14" ht="12.75" customHeight="1">
      <c r="A126" s="55" t="s">
        <v>49</v>
      </c>
      <c r="B126" s="49" t="s">
        <v>35</v>
      </c>
      <c r="C126" s="49" t="s">
        <v>50</v>
      </c>
      <c r="D126" s="6" t="s">
        <v>8</v>
      </c>
      <c r="E126" s="6">
        <f aca="true" t="shared" si="30" ref="E126:L126">E127+E128+E129+E130</f>
        <v>0</v>
      </c>
      <c r="F126" s="6">
        <f t="shared" si="30"/>
        <v>0</v>
      </c>
      <c r="G126" s="6">
        <f t="shared" si="30"/>
        <v>0</v>
      </c>
      <c r="H126" s="12">
        <f t="shared" si="30"/>
        <v>0</v>
      </c>
      <c r="I126" s="12">
        <f t="shared" si="30"/>
        <v>0</v>
      </c>
      <c r="J126" s="33">
        <f t="shared" si="30"/>
        <v>0</v>
      </c>
      <c r="K126" s="33">
        <f t="shared" si="30"/>
        <v>0</v>
      </c>
      <c r="L126" s="33">
        <f t="shared" si="30"/>
        <v>0</v>
      </c>
      <c r="M126" s="33"/>
      <c r="N126" s="16">
        <f t="shared" si="28"/>
        <v>0</v>
      </c>
    </row>
    <row r="127" spans="1:14" ht="25.5">
      <c r="A127" s="56"/>
      <c r="B127" s="52"/>
      <c r="C127" s="52"/>
      <c r="D127" s="2" t="s">
        <v>9</v>
      </c>
      <c r="E127" s="1"/>
      <c r="F127" s="1"/>
      <c r="G127" s="1"/>
      <c r="H127" s="13"/>
      <c r="I127" s="13"/>
      <c r="J127" s="34"/>
      <c r="K127" s="34"/>
      <c r="L127" s="34"/>
      <c r="M127" s="34"/>
      <c r="N127" s="16">
        <f t="shared" si="28"/>
        <v>0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34"/>
      <c r="L128" s="34"/>
      <c r="M128" s="34"/>
      <c r="N128" s="16">
        <f t="shared" si="28"/>
        <v>0</v>
      </c>
    </row>
    <row r="129" spans="1:14" ht="25.5">
      <c r="A129" s="56"/>
      <c r="B129" s="52"/>
      <c r="C129" s="52"/>
      <c r="D129" s="2" t="s">
        <v>11</v>
      </c>
      <c r="E129" s="1"/>
      <c r="F129" s="1"/>
      <c r="G129" s="1"/>
      <c r="H129" s="13"/>
      <c r="I129" s="13"/>
      <c r="J129" s="34"/>
      <c r="K129" s="34"/>
      <c r="L129" s="34"/>
      <c r="M129" s="34"/>
      <c r="N129" s="16">
        <f t="shared" si="28"/>
        <v>0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34"/>
      <c r="L130" s="34"/>
      <c r="M130" s="34"/>
      <c r="N130" s="16">
        <f t="shared" si="28"/>
        <v>0</v>
      </c>
    </row>
    <row r="131" spans="1:14" ht="12.75" customHeight="1">
      <c r="A131" s="55" t="s">
        <v>51</v>
      </c>
      <c r="B131" s="49" t="s">
        <v>35</v>
      </c>
      <c r="C131" s="58" t="s">
        <v>72</v>
      </c>
      <c r="D131" s="6" t="s">
        <v>8</v>
      </c>
      <c r="E131" s="6">
        <f aca="true" t="shared" si="31" ref="E131:M131">E132+E133+E134+E135</f>
        <v>6404.5</v>
      </c>
      <c r="F131" s="6">
        <f t="shared" si="31"/>
        <v>6285.5</v>
      </c>
      <c r="G131" s="6">
        <f t="shared" si="31"/>
        <v>6572</v>
      </c>
      <c r="H131" s="12">
        <f t="shared" si="31"/>
        <v>7085</v>
      </c>
      <c r="I131" s="12">
        <f t="shared" si="31"/>
        <v>5851</v>
      </c>
      <c r="J131" s="33">
        <f t="shared" si="31"/>
        <v>5942.1</v>
      </c>
      <c r="K131" s="33">
        <f t="shared" si="31"/>
        <v>6035</v>
      </c>
      <c r="L131" s="33">
        <f t="shared" si="31"/>
        <v>6330</v>
      </c>
      <c r="M131" s="33">
        <f t="shared" si="31"/>
        <v>6595</v>
      </c>
      <c r="N131" s="6">
        <f t="shared" si="28"/>
        <v>57100.1</v>
      </c>
    </row>
    <row r="132" spans="1:14" ht="26.25" customHeight="1">
      <c r="A132" s="56"/>
      <c r="B132" s="52"/>
      <c r="C132" s="59"/>
      <c r="D132" s="2" t="s">
        <v>9</v>
      </c>
      <c r="E132" s="1"/>
      <c r="F132" s="1"/>
      <c r="G132" s="1"/>
      <c r="H132" s="13"/>
      <c r="I132" s="13"/>
      <c r="J132" s="34"/>
      <c r="K132" s="34"/>
      <c r="L132" s="34"/>
      <c r="M132" s="34"/>
      <c r="N132" s="16">
        <f t="shared" si="28"/>
        <v>0</v>
      </c>
    </row>
    <row r="133" spans="1:14" ht="29.25" customHeight="1">
      <c r="A133" s="56"/>
      <c r="B133" s="52"/>
      <c r="C133" s="59"/>
      <c r="D133" s="2" t="s">
        <v>10</v>
      </c>
      <c r="E133" s="1">
        <v>6404.5</v>
      </c>
      <c r="F133" s="1">
        <v>6285.5</v>
      </c>
      <c r="G133" s="1">
        <v>6572</v>
      </c>
      <c r="H133" s="13">
        <v>7085</v>
      </c>
      <c r="I133" s="13">
        <v>5851</v>
      </c>
      <c r="J133" s="34">
        <v>5942.1</v>
      </c>
      <c r="K133" s="34">
        <v>6035</v>
      </c>
      <c r="L133" s="34">
        <v>6330</v>
      </c>
      <c r="M133" s="34">
        <v>6595</v>
      </c>
      <c r="N133" s="16">
        <f t="shared" si="28"/>
        <v>57100.1</v>
      </c>
    </row>
    <row r="134" spans="1:14" ht="27.75" customHeight="1">
      <c r="A134" s="56"/>
      <c r="B134" s="52"/>
      <c r="C134" s="59"/>
      <c r="D134" s="2" t="s">
        <v>11</v>
      </c>
      <c r="E134" s="1"/>
      <c r="F134" s="1"/>
      <c r="G134" s="1"/>
      <c r="H134" s="13"/>
      <c r="I134" s="13"/>
      <c r="J134" s="34"/>
      <c r="K134" s="34"/>
      <c r="L134" s="34"/>
      <c r="M134" s="34"/>
      <c r="N134" s="16">
        <f t="shared" si="28"/>
        <v>0</v>
      </c>
    </row>
    <row r="135" spans="1:14" ht="38.25">
      <c r="A135" s="57"/>
      <c r="B135" s="53"/>
      <c r="C135" s="60"/>
      <c r="D135" s="3" t="s">
        <v>12</v>
      </c>
      <c r="E135" s="1"/>
      <c r="F135" s="1"/>
      <c r="G135" s="1"/>
      <c r="H135" s="13"/>
      <c r="I135" s="13"/>
      <c r="J135" s="34"/>
      <c r="K135" s="34"/>
      <c r="L135" s="34"/>
      <c r="M135" s="34"/>
      <c r="N135" s="16">
        <f t="shared" si="28"/>
        <v>0</v>
      </c>
    </row>
    <row r="136" spans="1:14" ht="12.75" customHeight="1">
      <c r="A136" s="55" t="s">
        <v>53</v>
      </c>
      <c r="B136" s="49" t="s">
        <v>35</v>
      </c>
      <c r="C136" s="49" t="s">
        <v>54</v>
      </c>
      <c r="D136" s="6" t="s">
        <v>8</v>
      </c>
      <c r="E136" s="6">
        <f aca="true" t="shared" si="32" ref="E136:L136">E137+E138+E139+E140</f>
        <v>0</v>
      </c>
      <c r="F136" s="6">
        <f t="shared" si="32"/>
        <v>467.2</v>
      </c>
      <c r="G136" s="6">
        <f t="shared" si="32"/>
        <v>0</v>
      </c>
      <c r="H136" s="12">
        <f t="shared" si="32"/>
        <v>0</v>
      </c>
      <c r="I136" s="12">
        <f t="shared" si="32"/>
        <v>0</v>
      </c>
      <c r="J136" s="33">
        <f t="shared" si="32"/>
        <v>0</v>
      </c>
      <c r="K136" s="33">
        <f t="shared" si="32"/>
        <v>0</v>
      </c>
      <c r="L136" s="33">
        <f t="shared" si="32"/>
        <v>0</v>
      </c>
      <c r="M136" s="33"/>
      <c r="N136" s="6">
        <f t="shared" si="28"/>
        <v>467.2</v>
      </c>
    </row>
    <row r="137" spans="1:14" ht="25.5">
      <c r="A137" s="56"/>
      <c r="B137" s="52"/>
      <c r="C137" s="52"/>
      <c r="D137" s="2" t="s">
        <v>9</v>
      </c>
      <c r="E137" s="1"/>
      <c r="F137" s="1">
        <v>443.8</v>
      </c>
      <c r="G137" s="1"/>
      <c r="H137" s="13"/>
      <c r="I137" s="13"/>
      <c r="J137" s="34"/>
      <c r="K137" s="34"/>
      <c r="L137" s="34"/>
      <c r="M137" s="34"/>
      <c r="N137" s="16">
        <f t="shared" si="28"/>
        <v>443.8</v>
      </c>
    </row>
    <row r="138" spans="1:14" ht="25.5">
      <c r="A138" s="56"/>
      <c r="B138" s="52"/>
      <c r="C138" s="52"/>
      <c r="D138" s="2" t="s">
        <v>10</v>
      </c>
      <c r="E138" s="1"/>
      <c r="F138" s="1"/>
      <c r="G138" s="1"/>
      <c r="H138" s="13"/>
      <c r="I138" s="13"/>
      <c r="J138" s="34"/>
      <c r="K138" s="34"/>
      <c r="L138" s="34"/>
      <c r="M138" s="34"/>
      <c r="N138" s="16">
        <f t="shared" si="28"/>
        <v>0</v>
      </c>
    </row>
    <row r="139" spans="1:14" ht="25.5">
      <c r="A139" s="56"/>
      <c r="B139" s="52"/>
      <c r="C139" s="52"/>
      <c r="D139" s="2" t="s">
        <v>11</v>
      </c>
      <c r="E139" s="1"/>
      <c r="F139" s="1">
        <v>23.4</v>
      </c>
      <c r="G139" s="1"/>
      <c r="H139" s="13"/>
      <c r="I139" s="13"/>
      <c r="J139" s="34"/>
      <c r="K139" s="34"/>
      <c r="L139" s="34"/>
      <c r="M139" s="34"/>
      <c r="N139" s="16">
        <f t="shared" si="28"/>
        <v>23.4</v>
      </c>
    </row>
    <row r="140" spans="1:14" ht="38.25">
      <c r="A140" s="57"/>
      <c r="B140" s="53"/>
      <c r="C140" s="53"/>
      <c r="D140" s="3" t="s">
        <v>12</v>
      </c>
      <c r="E140" s="1"/>
      <c r="F140" s="1"/>
      <c r="G140" s="1"/>
      <c r="H140" s="13"/>
      <c r="I140" s="13"/>
      <c r="J140" s="34"/>
      <c r="K140" s="34"/>
      <c r="L140" s="34"/>
      <c r="M140" s="34"/>
      <c r="N140" s="16">
        <f t="shared" si="28"/>
        <v>0</v>
      </c>
    </row>
    <row r="141" spans="1:14" ht="12.75" customHeight="1">
      <c r="A141" s="55" t="s">
        <v>56</v>
      </c>
      <c r="B141" s="49" t="s">
        <v>35</v>
      </c>
      <c r="C141" s="49" t="s">
        <v>55</v>
      </c>
      <c r="D141" s="6" t="s">
        <v>8</v>
      </c>
      <c r="E141" s="6">
        <f aca="true" t="shared" si="33" ref="E141:L141">E142+E143+E144+E145</f>
        <v>0</v>
      </c>
      <c r="F141" s="6">
        <f t="shared" si="33"/>
        <v>0</v>
      </c>
      <c r="G141" s="6">
        <f t="shared" si="33"/>
        <v>901.1</v>
      </c>
      <c r="H141" s="12">
        <f t="shared" si="33"/>
        <v>0</v>
      </c>
      <c r="I141" s="12">
        <f t="shared" si="33"/>
        <v>0</v>
      </c>
      <c r="J141" s="33">
        <f t="shared" si="33"/>
        <v>0</v>
      </c>
      <c r="K141" s="33">
        <f t="shared" si="33"/>
        <v>0</v>
      </c>
      <c r="L141" s="33">
        <f t="shared" si="33"/>
        <v>0</v>
      </c>
      <c r="M141" s="33"/>
      <c r="N141" s="6">
        <f t="shared" si="28"/>
        <v>901.1</v>
      </c>
    </row>
    <row r="142" spans="1:14" ht="25.5">
      <c r="A142" s="56"/>
      <c r="B142" s="52"/>
      <c r="C142" s="52"/>
      <c r="D142" s="2" t="s">
        <v>9</v>
      </c>
      <c r="E142" s="1"/>
      <c r="F142" s="1"/>
      <c r="G142" s="1">
        <v>856</v>
      </c>
      <c r="H142" s="13"/>
      <c r="I142" s="13"/>
      <c r="J142" s="34"/>
      <c r="K142" s="34"/>
      <c r="L142" s="34"/>
      <c r="M142" s="34"/>
      <c r="N142" s="16">
        <f t="shared" si="28"/>
        <v>856</v>
      </c>
    </row>
    <row r="143" spans="1:14" ht="25.5">
      <c r="A143" s="56"/>
      <c r="B143" s="52"/>
      <c r="C143" s="52"/>
      <c r="D143" s="2" t="s">
        <v>10</v>
      </c>
      <c r="E143" s="1"/>
      <c r="F143" s="1"/>
      <c r="G143" s="1"/>
      <c r="H143" s="13"/>
      <c r="I143" s="13"/>
      <c r="J143" s="34"/>
      <c r="K143" s="34"/>
      <c r="L143" s="34"/>
      <c r="M143" s="34"/>
      <c r="N143" s="16">
        <f t="shared" si="28"/>
        <v>0</v>
      </c>
    </row>
    <row r="144" spans="1:14" ht="25.5">
      <c r="A144" s="56"/>
      <c r="B144" s="52"/>
      <c r="C144" s="52"/>
      <c r="D144" s="2" t="s">
        <v>11</v>
      </c>
      <c r="E144" s="1"/>
      <c r="F144" s="1"/>
      <c r="G144" s="1">
        <v>45.1</v>
      </c>
      <c r="H144" s="13"/>
      <c r="I144" s="13"/>
      <c r="J144" s="34"/>
      <c r="K144" s="34"/>
      <c r="L144" s="34"/>
      <c r="M144" s="34"/>
      <c r="N144" s="16">
        <f t="shared" si="28"/>
        <v>45.1</v>
      </c>
    </row>
    <row r="145" spans="1:14" ht="38.25">
      <c r="A145" s="57"/>
      <c r="B145" s="53"/>
      <c r="C145" s="53"/>
      <c r="D145" s="3" t="s">
        <v>12</v>
      </c>
      <c r="E145" s="1"/>
      <c r="F145" s="1"/>
      <c r="G145" s="1"/>
      <c r="H145" s="13"/>
      <c r="I145" s="13"/>
      <c r="J145" s="34"/>
      <c r="K145" s="34"/>
      <c r="L145" s="34"/>
      <c r="M145" s="34"/>
      <c r="N145" s="16">
        <f t="shared" si="28"/>
        <v>0</v>
      </c>
    </row>
    <row r="146" spans="1:14" ht="12.75">
      <c r="A146" s="46" t="s">
        <v>64</v>
      </c>
      <c r="B146" s="49" t="s">
        <v>35</v>
      </c>
      <c r="C146" s="49" t="s">
        <v>65</v>
      </c>
      <c r="D146" s="6" t="s">
        <v>8</v>
      </c>
      <c r="E146" s="1"/>
      <c r="F146" s="1"/>
      <c r="G146" s="1"/>
      <c r="H146" s="12">
        <f>H147+H148+H149+H150</f>
        <v>1037.9</v>
      </c>
      <c r="I146" s="12">
        <f>I148+I149</f>
        <v>190.1</v>
      </c>
      <c r="J146" s="34"/>
      <c r="K146" s="33">
        <f>K148+K149</f>
        <v>1111.77</v>
      </c>
      <c r="L146" s="34"/>
      <c r="M146" s="34"/>
      <c r="N146" s="6">
        <f t="shared" si="28"/>
        <v>2339.77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34"/>
      <c r="L147" s="34"/>
      <c r="M147" s="34"/>
      <c r="N147" s="16">
        <f t="shared" si="28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>
        <v>986</v>
      </c>
      <c r="I148" s="13">
        <v>180.6</v>
      </c>
      <c r="J148" s="34"/>
      <c r="K148" s="34">
        <v>1100</v>
      </c>
      <c r="L148" s="34"/>
      <c r="M148" s="34"/>
      <c r="N148" s="16">
        <f t="shared" si="28"/>
        <v>2266.6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>
        <v>51.9</v>
      </c>
      <c r="I149" s="13">
        <v>9.5</v>
      </c>
      <c r="J149" s="34"/>
      <c r="K149" s="34">
        <v>11.77</v>
      </c>
      <c r="L149" s="34"/>
      <c r="M149" s="34"/>
      <c r="N149" s="16">
        <f>SUM(E149:M149)</f>
        <v>73.17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34"/>
      <c r="L150" s="34"/>
      <c r="M150" s="34"/>
      <c r="N150" s="16">
        <f t="shared" si="28"/>
        <v>0</v>
      </c>
    </row>
    <row r="151" spans="1:14" ht="12.75">
      <c r="A151" s="46" t="s">
        <v>76</v>
      </c>
      <c r="B151" s="49" t="s">
        <v>35</v>
      </c>
      <c r="C151" s="49" t="s">
        <v>77</v>
      </c>
      <c r="D151" s="6" t="s">
        <v>8</v>
      </c>
      <c r="E151" s="1"/>
      <c r="F151" s="1"/>
      <c r="G151" s="1"/>
      <c r="H151" s="12">
        <f>H152+H153+H154+H155</f>
        <v>0</v>
      </c>
      <c r="I151" s="12">
        <f>I153+I154</f>
        <v>0</v>
      </c>
      <c r="J151" s="33">
        <f>J152+J153+J154+J155</f>
        <v>854.2</v>
      </c>
      <c r="K151" s="33">
        <f>K153</f>
        <v>1346.742</v>
      </c>
      <c r="L151" s="33"/>
      <c r="M151" s="33"/>
      <c r="N151" s="6">
        <f t="shared" si="28"/>
        <v>2200.942</v>
      </c>
    </row>
    <row r="152" spans="1:14" ht="25.5">
      <c r="A152" s="54"/>
      <c r="B152" s="50"/>
      <c r="C152" s="52"/>
      <c r="D152" s="2" t="s">
        <v>9</v>
      </c>
      <c r="E152" s="1"/>
      <c r="F152" s="1"/>
      <c r="G152" s="1"/>
      <c r="H152" s="13"/>
      <c r="I152" s="13"/>
      <c r="J152" s="34"/>
      <c r="K152" s="34"/>
      <c r="L152" s="34"/>
      <c r="M152" s="34"/>
      <c r="N152" s="16">
        <f t="shared" si="28"/>
        <v>0</v>
      </c>
    </row>
    <row r="153" spans="1:14" ht="25.5">
      <c r="A153" s="54"/>
      <c r="B153" s="50"/>
      <c r="C153" s="52"/>
      <c r="D153" s="2" t="s">
        <v>10</v>
      </c>
      <c r="E153" s="1"/>
      <c r="F153" s="1"/>
      <c r="G153" s="1"/>
      <c r="H153" s="13"/>
      <c r="I153" s="13"/>
      <c r="J153" s="34"/>
      <c r="K153" s="34">
        <v>1346.742</v>
      </c>
      <c r="L153" s="34"/>
      <c r="M153" s="34"/>
      <c r="N153" s="16">
        <f t="shared" si="28"/>
        <v>1346.742</v>
      </c>
    </row>
    <row r="154" spans="1:14" ht="25.5">
      <c r="A154" s="54"/>
      <c r="B154" s="50"/>
      <c r="C154" s="52"/>
      <c r="D154" s="2" t="s">
        <v>11</v>
      </c>
      <c r="E154" s="1"/>
      <c r="F154" s="1"/>
      <c r="G154" s="1"/>
      <c r="H154" s="13"/>
      <c r="I154" s="13"/>
      <c r="J154" s="34">
        <v>854.2</v>
      </c>
      <c r="K154" s="34"/>
      <c r="L154" s="34"/>
      <c r="M154" s="34"/>
      <c r="N154" s="16">
        <f t="shared" si="28"/>
        <v>854.2</v>
      </c>
    </row>
    <row r="155" spans="1:14" ht="38.25">
      <c r="A155" s="45"/>
      <c r="B155" s="51"/>
      <c r="C155" s="53"/>
      <c r="D155" s="3" t="s">
        <v>12</v>
      </c>
      <c r="E155" s="1"/>
      <c r="F155" s="1"/>
      <c r="G155" s="1"/>
      <c r="H155" s="13"/>
      <c r="I155" s="13"/>
      <c r="J155" s="34"/>
      <c r="K155" s="34"/>
      <c r="L155" s="34"/>
      <c r="M155" s="34"/>
      <c r="N155" s="16">
        <f t="shared" si="28"/>
        <v>0</v>
      </c>
    </row>
    <row r="156" spans="1:14" ht="12.75">
      <c r="A156" s="46" t="s">
        <v>78</v>
      </c>
      <c r="B156" s="49" t="s">
        <v>35</v>
      </c>
      <c r="C156" s="49" t="s">
        <v>79</v>
      </c>
      <c r="D156" s="6" t="s">
        <v>8</v>
      </c>
      <c r="E156" s="1"/>
      <c r="F156" s="1"/>
      <c r="G156" s="1"/>
      <c r="H156" s="12">
        <f>H157+H158+H159+H160</f>
        <v>0</v>
      </c>
      <c r="I156" s="12">
        <f>I158+I159</f>
        <v>526.3</v>
      </c>
      <c r="J156" s="33">
        <f>J157+J158+J159+J160</f>
        <v>0</v>
      </c>
      <c r="K156" s="34"/>
      <c r="L156" s="34"/>
      <c r="M156" s="34"/>
      <c r="N156" s="6">
        <f t="shared" si="28"/>
        <v>526.3</v>
      </c>
    </row>
    <row r="157" spans="1:14" ht="25.5">
      <c r="A157" s="54"/>
      <c r="B157" s="50"/>
      <c r="C157" s="52"/>
      <c r="D157" s="2" t="s">
        <v>9</v>
      </c>
      <c r="E157" s="1"/>
      <c r="F157" s="1"/>
      <c r="G157" s="1"/>
      <c r="H157" s="13"/>
      <c r="I157" s="13"/>
      <c r="J157" s="34"/>
      <c r="K157" s="34"/>
      <c r="L157" s="34"/>
      <c r="M157" s="34"/>
      <c r="N157" s="16">
        <f t="shared" si="28"/>
        <v>0</v>
      </c>
    </row>
    <row r="158" spans="1:14" ht="25.5">
      <c r="A158" s="54"/>
      <c r="B158" s="50"/>
      <c r="C158" s="52"/>
      <c r="D158" s="2" t="s">
        <v>10</v>
      </c>
      <c r="E158" s="1"/>
      <c r="F158" s="1"/>
      <c r="G158" s="1"/>
      <c r="H158" s="13"/>
      <c r="I158" s="13">
        <v>500</v>
      </c>
      <c r="J158" s="34"/>
      <c r="K158" s="34"/>
      <c r="L158" s="34"/>
      <c r="M158" s="34"/>
      <c r="N158" s="16">
        <f t="shared" si="28"/>
        <v>500</v>
      </c>
    </row>
    <row r="159" spans="1:14" ht="25.5">
      <c r="A159" s="54"/>
      <c r="B159" s="50"/>
      <c r="C159" s="52"/>
      <c r="D159" s="2" t="s">
        <v>11</v>
      </c>
      <c r="E159" s="1"/>
      <c r="F159" s="1"/>
      <c r="G159" s="1"/>
      <c r="H159" s="13"/>
      <c r="I159" s="13">
        <v>26.3</v>
      </c>
      <c r="J159" s="34"/>
      <c r="K159" s="34"/>
      <c r="L159" s="34"/>
      <c r="M159" s="34"/>
      <c r="N159" s="16">
        <f t="shared" si="28"/>
        <v>26.3</v>
      </c>
    </row>
    <row r="160" spans="1:14" ht="38.25">
      <c r="A160" s="45"/>
      <c r="B160" s="51"/>
      <c r="C160" s="53"/>
      <c r="D160" s="3" t="s">
        <v>12</v>
      </c>
      <c r="E160" s="1"/>
      <c r="F160" s="1"/>
      <c r="G160" s="1"/>
      <c r="H160" s="13"/>
      <c r="I160" s="13"/>
      <c r="J160" s="34"/>
      <c r="K160" s="34"/>
      <c r="L160" s="34"/>
      <c r="M160" s="34"/>
      <c r="N160" s="16">
        <f t="shared" si="28"/>
        <v>0</v>
      </c>
    </row>
    <row r="161" spans="1:14" ht="12.75">
      <c r="A161" s="46" t="s">
        <v>102</v>
      </c>
      <c r="B161" s="49" t="s">
        <v>35</v>
      </c>
      <c r="C161" s="49" t="s">
        <v>106</v>
      </c>
      <c r="D161" s="30" t="s">
        <v>95</v>
      </c>
      <c r="E161" s="1"/>
      <c r="F161" s="1"/>
      <c r="G161" s="1"/>
      <c r="H161" s="13"/>
      <c r="I161" s="13"/>
      <c r="J161" s="34">
        <f>J163+J164</f>
        <v>5790</v>
      </c>
      <c r="K161" s="34"/>
      <c r="L161" s="34"/>
      <c r="M161" s="34"/>
      <c r="N161" s="6">
        <f t="shared" si="28"/>
        <v>5790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34"/>
      <c r="L162" s="34"/>
      <c r="M162" s="34"/>
      <c r="N162" s="16">
        <f t="shared" si="28"/>
        <v>0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>
        <v>5500.5</v>
      </c>
      <c r="K163" s="34"/>
      <c r="L163" s="34"/>
      <c r="M163" s="34"/>
      <c r="N163" s="16">
        <f t="shared" si="28"/>
        <v>5500.5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>
        <v>289.5</v>
      </c>
      <c r="K164" s="34"/>
      <c r="L164" s="34"/>
      <c r="M164" s="34"/>
      <c r="N164" s="16">
        <f t="shared" si="28"/>
        <v>289.5</v>
      </c>
    </row>
    <row r="165" spans="1:14" ht="97.5" customHeight="1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34"/>
      <c r="L165" s="34"/>
      <c r="M165" s="34"/>
      <c r="N165" s="16">
        <f t="shared" si="28"/>
        <v>0</v>
      </c>
    </row>
    <row r="166" spans="1:14" ht="12.75">
      <c r="A166" s="46" t="s">
        <v>103</v>
      </c>
      <c r="B166" s="49" t="s">
        <v>35</v>
      </c>
      <c r="C166" s="49" t="s">
        <v>105</v>
      </c>
      <c r="D166" s="30" t="s">
        <v>95</v>
      </c>
      <c r="E166" s="1"/>
      <c r="F166" s="1"/>
      <c r="G166" s="1"/>
      <c r="H166" s="13"/>
      <c r="I166" s="13"/>
      <c r="J166" s="34"/>
      <c r="K166" s="33">
        <f>K168+K169</f>
        <v>6595.8</v>
      </c>
      <c r="L166" s="34"/>
      <c r="M166" s="34"/>
      <c r="N166" s="6">
        <f t="shared" si="28"/>
        <v>6595.8</v>
      </c>
    </row>
    <row r="167" spans="1:14" ht="25.5" customHeight="1">
      <c r="A167" s="47"/>
      <c r="B167" s="50"/>
      <c r="C167" s="50"/>
      <c r="D167" s="2" t="s">
        <v>9</v>
      </c>
      <c r="E167" s="1"/>
      <c r="F167" s="1"/>
      <c r="G167" s="1"/>
      <c r="H167" s="13"/>
      <c r="I167" s="13"/>
      <c r="J167" s="34"/>
      <c r="K167" s="34"/>
      <c r="L167" s="34"/>
      <c r="M167" s="34"/>
      <c r="N167" s="16">
        <f t="shared" si="28"/>
        <v>0</v>
      </c>
    </row>
    <row r="168" spans="1:14" ht="25.5">
      <c r="A168" s="47"/>
      <c r="B168" s="50"/>
      <c r="C168" s="50"/>
      <c r="D168" s="2" t="s">
        <v>10</v>
      </c>
      <c r="E168" s="1"/>
      <c r="F168" s="1"/>
      <c r="G168" s="1"/>
      <c r="H168" s="13"/>
      <c r="I168" s="13"/>
      <c r="J168" s="34" t="s">
        <v>92</v>
      </c>
      <c r="K168" s="34">
        <v>6232.6</v>
      </c>
      <c r="L168" s="34"/>
      <c r="M168" s="34"/>
      <c r="N168" s="16">
        <f t="shared" si="28"/>
        <v>6232.6</v>
      </c>
    </row>
    <row r="169" spans="1:14" ht="25.5">
      <c r="A169" s="47"/>
      <c r="B169" s="50"/>
      <c r="C169" s="50"/>
      <c r="D169" s="2" t="s">
        <v>11</v>
      </c>
      <c r="E169" s="1"/>
      <c r="F169" s="1"/>
      <c r="G169" s="1"/>
      <c r="H169" s="13"/>
      <c r="I169" s="13"/>
      <c r="J169" s="34" t="s">
        <v>92</v>
      </c>
      <c r="K169" s="34">
        <v>363.2</v>
      </c>
      <c r="L169" s="34"/>
      <c r="M169" s="34"/>
      <c r="N169" s="16">
        <f t="shared" si="28"/>
        <v>363.2</v>
      </c>
    </row>
    <row r="170" spans="1:14" ht="38.25">
      <c r="A170" s="48"/>
      <c r="B170" s="51"/>
      <c r="C170" s="51"/>
      <c r="D170" s="3" t="s">
        <v>12</v>
      </c>
      <c r="E170" s="1"/>
      <c r="F170" s="1"/>
      <c r="G170" s="1"/>
      <c r="H170" s="13"/>
      <c r="I170" s="13"/>
      <c r="J170" s="34"/>
      <c r="K170" s="34"/>
      <c r="L170" s="34"/>
      <c r="M170" s="34"/>
      <c r="N170" s="16">
        <f t="shared" si="28"/>
        <v>0</v>
      </c>
    </row>
    <row r="171" spans="1:14" ht="12.75">
      <c r="A171" s="46" t="s">
        <v>104</v>
      </c>
      <c r="B171" s="49" t="s">
        <v>35</v>
      </c>
      <c r="C171" s="49" t="s">
        <v>107</v>
      </c>
      <c r="D171" s="30" t="s">
        <v>95</v>
      </c>
      <c r="E171" s="1"/>
      <c r="F171" s="1"/>
      <c r="G171" s="1"/>
      <c r="H171" s="13"/>
      <c r="I171" s="13"/>
      <c r="J171" s="34"/>
      <c r="K171" s="33">
        <f>K172+K174</f>
        <v>0</v>
      </c>
      <c r="L171" s="34"/>
      <c r="M171" s="34"/>
      <c r="N171" s="6">
        <f t="shared" si="28"/>
        <v>0</v>
      </c>
    </row>
    <row r="172" spans="1:14" ht="25.5" customHeight="1">
      <c r="A172" s="47"/>
      <c r="B172" s="50"/>
      <c r="C172" s="50"/>
      <c r="D172" s="2" t="s">
        <v>9</v>
      </c>
      <c r="E172" s="1"/>
      <c r="F172" s="1"/>
      <c r="G172" s="1"/>
      <c r="H172" s="13"/>
      <c r="I172" s="13"/>
      <c r="J172" s="34"/>
      <c r="K172" s="34"/>
      <c r="L172" s="34"/>
      <c r="M172" s="34"/>
      <c r="N172" s="16">
        <f t="shared" si="28"/>
        <v>0</v>
      </c>
    </row>
    <row r="173" spans="1:14" ht="25.5">
      <c r="A173" s="47"/>
      <c r="B173" s="50"/>
      <c r="C173" s="50"/>
      <c r="D173" s="2" t="s">
        <v>10</v>
      </c>
      <c r="E173" s="1"/>
      <c r="F173" s="1"/>
      <c r="G173" s="1"/>
      <c r="H173" s="13"/>
      <c r="I173" s="13"/>
      <c r="J173" s="34" t="s">
        <v>92</v>
      </c>
      <c r="L173" s="34"/>
      <c r="M173" s="34"/>
      <c r="N173" s="16">
        <f t="shared" si="28"/>
        <v>0</v>
      </c>
    </row>
    <row r="174" spans="1:14" ht="25.5">
      <c r="A174" s="47"/>
      <c r="B174" s="50"/>
      <c r="C174" s="50"/>
      <c r="D174" s="2" t="s">
        <v>11</v>
      </c>
      <c r="E174" s="1"/>
      <c r="F174" s="1"/>
      <c r="G174" s="1"/>
      <c r="H174" s="13"/>
      <c r="I174" s="13"/>
      <c r="J174" s="34" t="s">
        <v>92</v>
      </c>
      <c r="K174" s="34"/>
      <c r="L174" s="34"/>
      <c r="M174" s="34"/>
      <c r="N174" s="16">
        <f t="shared" si="28"/>
        <v>0</v>
      </c>
    </row>
    <row r="175" spans="1:14" ht="38.25">
      <c r="A175" s="48"/>
      <c r="B175" s="51"/>
      <c r="C175" s="51"/>
      <c r="D175" s="3" t="s">
        <v>12</v>
      </c>
      <c r="E175" s="1"/>
      <c r="F175" s="1"/>
      <c r="G175" s="1"/>
      <c r="H175" s="13"/>
      <c r="I175" s="13"/>
      <c r="J175" s="34"/>
      <c r="K175" s="34"/>
      <c r="L175" s="34"/>
      <c r="M175" s="34"/>
      <c r="N175" s="16">
        <f t="shared" si="28"/>
        <v>0</v>
      </c>
    </row>
    <row r="176" spans="1:14" ht="12.75">
      <c r="A176" s="46" t="s">
        <v>113</v>
      </c>
      <c r="B176" s="49" t="s">
        <v>35</v>
      </c>
      <c r="C176" s="49" t="s">
        <v>114</v>
      </c>
      <c r="D176" s="30" t="s">
        <v>95</v>
      </c>
      <c r="E176" s="1"/>
      <c r="F176" s="1"/>
      <c r="G176" s="1"/>
      <c r="H176" s="13"/>
      <c r="I176" s="13"/>
      <c r="J176" s="34"/>
      <c r="K176" s="33">
        <f>K177+K179</f>
        <v>50</v>
      </c>
      <c r="L176" s="34"/>
      <c r="M176" s="34"/>
      <c r="N176" s="6">
        <f aca="true" t="shared" si="34" ref="N176:N185">SUM(E176:M176)</f>
        <v>50</v>
      </c>
    </row>
    <row r="177" spans="1:14" ht="25.5" customHeight="1">
      <c r="A177" s="47"/>
      <c r="B177" s="50"/>
      <c r="C177" s="50"/>
      <c r="D177" s="2" t="s">
        <v>9</v>
      </c>
      <c r="E177" s="1"/>
      <c r="F177" s="1"/>
      <c r="G177" s="1"/>
      <c r="H177" s="13"/>
      <c r="I177" s="13"/>
      <c r="J177" s="34"/>
      <c r="K177" s="34"/>
      <c r="L177" s="34"/>
      <c r="M177" s="34"/>
      <c r="N177" s="16">
        <f t="shared" si="34"/>
        <v>0</v>
      </c>
    </row>
    <row r="178" spans="1:14" ht="25.5">
      <c r="A178" s="47"/>
      <c r="B178" s="50"/>
      <c r="C178" s="50"/>
      <c r="D178" s="2" t="s">
        <v>10</v>
      </c>
      <c r="E178" s="1"/>
      <c r="F178" s="1"/>
      <c r="G178" s="1"/>
      <c r="H178" s="13"/>
      <c r="I178" s="13"/>
      <c r="J178" s="34" t="s">
        <v>92</v>
      </c>
      <c r="L178" s="34"/>
      <c r="M178" s="34"/>
      <c r="N178" s="16">
        <f t="shared" si="34"/>
        <v>0</v>
      </c>
    </row>
    <row r="179" spans="1:14" ht="25.5">
      <c r="A179" s="47"/>
      <c r="B179" s="50"/>
      <c r="C179" s="50"/>
      <c r="D179" s="2" t="s">
        <v>11</v>
      </c>
      <c r="E179" s="1"/>
      <c r="F179" s="1"/>
      <c r="G179" s="1"/>
      <c r="H179" s="13"/>
      <c r="I179" s="13"/>
      <c r="J179" s="34" t="s">
        <v>92</v>
      </c>
      <c r="K179" s="34">
        <v>50</v>
      </c>
      <c r="L179" s="34"/>
      <c r="M179" s="34"/>
      <c r="N179" s="16">
        <f t="shared" si="34"/>
        <v>50</v>
      </c>
    </row>
    <row r="180" spans="1:14" ht="38.25">
      <c r="A180" s="48"/>
      <c r="B180" s="51"/>
      <c r="C180" s="51"/>
      <c r="D180" s="3" t="s">
        <v>12</v>
      </c>
      <c r="E180" s="1"/>
      <c r="F180" s="1"/>
      <c r="G180" s="1"/>
      <c r="H180" s="13"/>
      <c r="I180" s="13"/>
      <c r="J180" s="34"/>
      <c r="K180" s="34"/>
      <c r="L180" s="34"/>
      <c r="M180" s="34"/>
      <c r="N180" s="16">
        <f t="shared" si="34"/>
        <v>0</v>
      </c>
    </row>
    <row r="181" spans="1:14" ht="12.75">
      <c r="A181" s="46" t="s">
        <v>115</v>
      </c>
      <c r="B181" s="49" t="s">
        <v>35</v>
      </c>
      <c r="C181" s="49" t="s">
        <v>116</v>
      </c>
      <c r="D181" s="30" t="s">
        <v>95</v>
      </c>
      <c r="E181" s="1"/>
      <c r="F181" s="1"/>
      <c r="G181" s="1"/>
      <c r="H181" s="13"/>
      <c r="I181" s="13"/>
      <c r="J181" s="34"/>
      <c r="K181" s="33">
        <f>K182+K184</f>
        <v>310.943</v>
      </c>
      <c r="L181" s="33">
        <f>L182+L184</f>
        <v>825.362</v>
      </c>
      <c r="M181" s="33">
        <f>M182+M184</f>
        <v>825.362</v>
      </c>
      <c r="N181" s="6">
        <f t="shared" si="34"/>
        <v>1961.667</v>
      </c>
    </row>
    <row r="182" spans="1:14" ht="25.5" customHeight="1">
      <c r="A182" s="47"/>
      <c r="B182" s="50"/>
      <c r="C182" s="50"/>
      <c r="D182" s="2" t="s">
        <v>9</v>
      </c>
      <c r="E182" s="1"/>
      <c r="F182" s="1"/>
      <c r="G182" s="1"/>
      <c r="H182" s="13"/>
      <c r="I182" s="13"/>
      <c r="J182" s="34"/>
      <c r="K182" s="34"/>
      <c r="L182" s="34"/>
      <c r="M182" s="34"/>
      <c r="N182" s="16">
        <f t="shared" si="34"/>
        <v>0</v>
      </c>
    </row>
    <row r="183" spans="1:14" ht="25.5">
      <c r="A183" s="47"/>
      <c r="B183" s="50"/>
      <c r="C183" s="50"/>
      <c r="D183" s="2" t="s">
        <v>10</v>
      </c>
      <c r="E183" s="1"/>
      <c r="F183" s="1"/>
      <c r="G183" s="1"/>
      <c r="H183" s="13"/>
      <c r="I183" s="13"/>
      <c r="J183" s="34" t="s">
        <v>92</v>
      </c>
      <c r="L183" s="34"/>
      <c r="M183" s="34"/>
      <c r="N183" s="16">
        <f t="shared" si="34"/>
        <v>0</v>
      </c>
    </row>
    <row r="184" spans="1:14" ht="25.5">
      <c r="A184" s="47"/>
      <c r="B184" s="50"/>
      <c r="C184" s="50"/>
      <c r="D184" s="2" t="s">
        <v>11</v>
      </c>
      <c r="E184" s="1"/>
      <c r="F184" s="1"/>
      <c r="G184" s="1"/>
      <c r="H184" s="13"/>
      <c r="I184" s="13"/>
      <c r="J184" s="34" t="s">
        <v>92</v>
      </c>
      <c r="K184" s="35">
        <v>310.943</v>
      </c>
      <c r="L184" s="35">
        <v>825.362</v>
      </c>
      <c r="M184" s="35">
        <v>825.362</v>
      </c>
      <c r="N184" s="16">
        <f t="shared" si="34"/>
        <v>1961.667</v>
      </c>
    </row>
    <row r="185" spans="1:14" ht="38.25">
      <c r="A185" s="48"/>
      <c r="B185" s="51"/>
      <c r="C185" s="51"/>
      <c r="D185" s="3" t="s">
        <v>12</v>
      </c>
      <c r="E185" s="1"/>
      <c r="F185" s="1"/>
      <c r="G185" s="1"/>
      <c r="H185" s="13"/>
      <c r="I185" s="13"/>
      <c r="J185" s="34"/>
      <c r="K185" s="34"/>
      <c r="L185" s="34"/>
      <c r="M185" s="34"/>
      <c r="N185" s="16">
        <f t="shared" si="34"/>
        <v>0</v>
      </c>
    </row>
  </sheetData>
  <sheetProtection/>
  <mergeCells count="111"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6"/>
    <mergeCell ref="B22:B26"/>
    <mergeCell ref="C22:C26"/>
    <mergeCell ref="I19:I21"/>
    <mergeCell ref="J19:J21"/>
    <mergeCell ref="K19:K21"/>
    <mergeCell ref="L19:L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3:A77"/>
    <mergeCell ref="B73:B77"/>
    <mergeCell ref="C73:C77"/>
    <mergeCell ref="A78:A82"/>
    <mergeCell ref="B78:B82"/>
    <mergeCell ref="C78:C82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20:A124"/>
    <mergeCell ref="B120:B124"/>
    <mergeCell ref="C120:C124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A160"/>
    <mergeCell ref="B156:B160"/>
    <mergeCell ref="C156:C160"/>
    <mergeCell ref="A161:A165"/>
    <mergeCell ref="B161:B165"/>
    <mergeCell ref="C161:C165"/>
    <mergeCell ref="A166:A170"/>
    <mergeCell ref="B166:B170"/>
    <mergeCell ref="C166:C170"/>
    <mergeCell ref="A181:A185"/>
    <mergeCell ref="B181:B185"/>
    <mergeCell ref="C181:C185"/>
    <mergeCell ref="A171:A175"/>
    <mergeCell ref="B171:B175"/>
    <mergeCell ref="C171:C175"/>
    <mergeCell ref="A176:A180"/>
    <mergeCell ref="B176:B180"/>
    <mergeCell ref="C176:C18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N180"/>
  <sheetViews>
    <sheetView zoomScalePageLayoutView="0" workbookViewId="0" topLeftCell="A13">
      <pane xSplit="4" ySplit="9" topLeftCell="I177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K31" sqref="K31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31" customWidth="1"/>
    <col min="12" max="13" width="10.28125" style="31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36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37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38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33">
        <f t="shared" si="0"/>
        <v>174633.32100000003</v>
      </c>
      <c r="L22" s="33">
        <f t="shared" si="0"/>
        <v>154703.2</v>
      </c>
      <c r="M22" s="33">
        <f>M23+M24+M25+M26</f>
        <v>154053</v>
      </c>
      <c r="N22" s="6">
        <f aca="true" t="shared" si="1" ref="N22:N31">SUM(E22:M22)</f>
        <v>1442204.421</v>
      </c>
    </row>
    <row r="23" spans="1:14" ht="25.5">
      <c r="A23" s="50"/>
      <c r="B23" s="50"/>
      <c r="C23" s="50"/>
      <c r="D23" s="2" t="s">
        <v>9</v>
      </c>
      <c r="E23" s="1">
        <f aca="true" t="shared" si="2" ref="E23:J23">E28+E69+E90+E95+E100+E106+E111+E116+E121+E127+E132+E137+E142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34">
        <f>K28+K69+K90+K95+K100+K106+K111+K116+K121+K127+K132+K137+K142+K172</f>
        <v>2483.13</v>
      </c>
      <c r="L23" s="34">
        <f>L28+L69+L90+L95+L100+L106+L111+L116+L121+L127+L132+L137+L142</f>
        <v>6745.8</v>
      </c>
      <c r="M23" s="34">
        <f>M28+M69+M90+M95+M100+M106+M111+M116+M121+M127+M132+M137+M142</f>
        <v>6745.8</v>
      </c>
      <c r="N23" s="16">
        <f>SUM(E23:M23)</f>
        <v>18269.21</v>
      </c>
    </row>
    <row r="24" spans="1:14" ht="25.5">
      <c r="A24" s="50"/>
      <c r="B24" s="50"/>
      <c r="C24" s="50"/>
      <c r="D24" s="2" t="s">
        <v>10</v>
      </c>
      <c r="E24" s="1">
        <f>E29+E70++E91+E96+E101+E107+E112+E117+E122+E128+E133+E138+E143</f>
        <v>108604.6</v>
      </c>
      <c r="F24" s="1">
        <f>F29+F70++F91+F96+F101+F107+F112+F117+F122+F128+F133+F138+F143</f>
        <v>117903</v>
      </c>
      <c r="G24" s="1">
        <f>G29+G70++G91+G96+G101+G107+G112+G117+G122+G128+G133+G138+G143</f>
        <v>117491.94000000002</v>
      </c>
      <c r="H24" s="13">
        <f>H29+H70++H91+H96+H101+H107+H112+H117+H122+H128+H133+H138+H143+H148</f>
        <v>118022.00000000001</v>
      </c>
      <c r="I24" s="13">
        <f>I29+I70++I91+I96+I101+I107+I112+I117+I122+I128+I133+I138+I143+I148+I158</f>
        <v>104293.12999999999</v>
      </c>
      <c r="J24" s="34">
        <f>J29+J70++J91+J96+J101+J107+J112+J117+J122+J128+J133+J138+J143+J163</f>
        <v>113927.27</v>
      </c>
      <c r="K24" s="34">
        <f>K29+K70++K91+K96+K101+K107+K112+K117+K122+K128+K133+K138+K143+K168+K148+K153</f>
        <v>120401.54200000002</v>
      </c>
      <c r="L24" s="34">
        <f>L29+L70++L91+L96+L101+L107+L112+L117+L122+L128+L133+L138+L143</f>
        <v>106350.8</v>
      </c>
      <c r="M24" s="34">
        <f>M29+M70++M91+M96+M101+M107+M112+M117+M122+M128+M133+M138+M143</f>
        <v>106036.7</v>
      </c>
      <c r="N24" s="16">
        <f t="shared" si="1"/>
        <v>1013030.9820000001</v>
      </c>
    </row>
    <row r="25" spans="1:14" ht="25.5">
      <c r="A25" s="50"/>
      <c r="B25" s="50"/>
      <c r="C25" s="50"/>
      <c r="D25" s="2" t="s">
        <v>11</v>
      </c>
      <c r="E25" s="1">
        <f>E30++E71+E92+E97+E102+E108+E113+E118+E123+E129+E134+E144+E139</f>
        <v>48549.59</v>
      </c>
      <c r="F25" s="1">
        <f>F30++F71+F92+F97+F102+F108+F113+F118+F123+F129+F134+F144+F139</f>
        <v>40536.9</v>
      </c>
      <c r="G25" s="1">
        <f>G30++G71+G92+G97+G102+G108+G113+G118+G123+G129+G134+G144+G139</f>
        <v>46910.88999999999</v>
      </c>
      <c r="H25" s="13">
        <f>H30++H71+H92+H97+H102+H108+H113+H118+H123+H129+H134+H144+H139+H149</f>
        <v>48135.5</v>
      </c>
      <c r="I25" s="13">
        <f>I30++I71+I92+I97+I102+I108+I113+I118+I123+I129+I134+I144+I139+I149+I159</f>
        <v>43904.48000000001</v>
      </c>
      <c r="J25" s="34">
        <f>J30++J71+J92+J97+J102+J108+J113+J118+J123+J129+J134+J144+J139+J154+J164</f>
        <v>47158.12000000001</v>
      </c>
      <c r="K25" s="34">
        <f>K30++K71+K92+K97+K102+K108+K113+K118+K123+K129+K134+K144+K139+K174+K149+K169+K179</f>
        <v>51748.649</v>
      </c>
      <c r="L25" s="34">
        <f>L30++L71+L92+L97+L102+L108+L113+L118+L123+L129+L134+L144+L139</f>
        <v>41606.6</v>
      </c>
      <c r="M25" s="34">
        <f>M30++M71+M92+M97+M102+M108+M113+M118+M123+M129+M134+M144+M139</f>
        <v>41270.49999999999</v>
      </c>
      <c r="N25" s="16">
        <f t="shared" si="1"/>
        <v>409821.22899999993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E31++E72+E93+E98+E103+E109+E114+E119+E124+E130+E135+E140+E145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>M31++M72+M93+M98+M103+M109+M114+M119+M124+M130+M135+M140+M145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M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33">
        <f t="shared" si="4"/>
        <v>145633.709</v>
      </c>
      <c r="L27" s="33">
        <f t="shared" si="4"/>
        <v>135238.9</v>
      </c>
      <c r="M27" s="33">
        <f t="shared" si="4"/>
        <v>135030.4</v>
      </c>
      <c r="N27" s="6">
        <f t="shared" si="1"/>
        <v>1248020.5389999999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41">
        <f>K33+K38+K43+K48+K54+K59+K64</f>
        <v>2483.13</v>
      </c>
      <c r="L28" s="34">
        <f>L33+L38+L43+L48+L54+L59+L64</f>
        <v>6745.8</v>
      </c>
      <c r="M28" s="34">
        <f>M33+M38+M43+M48+M54+M59+M64</f>
        <v>6745.8</v>
      </c>
      <c r="N28" s="16">
        <f>SUM(E28:M28)</f>
        <v>16969.41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34">
        <f>K34+K39+K44+K49+K55</f>
        <v>94361.6</v>
      </c>
      <c r="L29" s="34">
        <f t="shared" si="5"/>
        <v>89404.2</v>
      </c>
      <c r="M29" s="34">
        <f>M34+M39+M44+M49+M55</f>
        <v>89534.2</v>
      </c>
      <c r="N29" s="16">
        <f t="shared" si="1"/>
        <v>840898.8999999999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42">
        <f>K35+K40+K45+K50+K56</f>
        <v>48788.979</v>
      </c>
      <c r="L30" s="34">
        <f t="shared" si="5"/>
        <v>39088.9</v>
      </c>
      <c r="M30" s="34">
        <f>M35+M40+M45+M50+M56</f>
        <v>38750.399999999994</v>
      </c>
      <c r="N30" s="16">
        <f t="shared" si="1"/>
        <v>389069.22899999993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33">
        <f t="shared" si="6"/>
        <v>40475.3</v>
      </c>
      <c r="L32" s="33">
        <f t="shared" si="6"/>
        <v>32231.1</v>
      </c>
      <c r="M32" s="33">
        <f t="shared" si="6"/>
        <v>31965</v>
      </c>
      <c r="N32" s="6">
        <f>SUM(E32:M32)</f>
        <v>287791.14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34"/>
      <c r="L33" s="34"/>
      <c r="M33" s="34"/>
      <c r="N33" s="16">
        <f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4">
        <v>23269.7</v>
      </c>
      <c r="L34" s="34">
        <v>19895.2</v>
      </c>
      <c r="M34" s="34">
        <v>19895.2</v>
      </c>
      <c r="N34" s="16">
        <f>SUM(E34:M34)</f>
        <v>151785.1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34">
        <v>17205.6</v>
      </c>
      <c r="L35" s="34">
        <v>12335.9</v>
      </c>
      <c r="M35" s="34">
        <v>12069.8</v>
      </c>
      <c r="N35" s="16">
        <f>SUM(E35:M35)</f>
        <v>135011.36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34"/>
      <c r="L36" s="34"/>
      <c r="M36" s="34"/>
      <c r="N36" s="16">
        <f>SUM(E36:L36)</f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7" ref="E37:M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85625.4</v>
      </c>
      <c r="J37" s="33">
        <f t="shared" si="7"/>
        <v>88729.86</v>
      </c>
      <c r="K37" s="33">
        <f>K38+K39+K40+K41</f>
        <v>89178.679</v>
      </c>
      <c r="L37" s="33">
        <f t="shared" si="7"/>
        <v>83185.5</v>
      </c>
      <c r="M37" s="33">
        <f t="shared" si="7"/>
        <v>83211.5</v>
      </c>
      <c r="N37" s="6">
        <f>SUM(E37:M37)</f>
        <v>852433.369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34"/>
      <c r="L38" s="34"/>
      <c r="M38" s="34"/>
      <c r="N38" s="16">
        <f>SUM(E38:L38)+M38</f>
        <v>0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4">
        <v>67835.5</v>
      </c>
      <c r="L39" s="34">
        <v>65277</v>
      </c>
      <c r="M39" s="34">
        <v>65402</v>
      </c>
      <c r="N39" s="16">
        <f>SUM(E39:M39)</f>
        <v>664062.6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40">
        <v>21343.179</v>
      </c>
      <c r="L40" s="34">
        <v>17908.5</v>
      </c>
      <c r="M40" s="34">
        <v>17809.5</v>
      </c>
      <c r="N40" s="16">
        <f>SUM(E40:M40)</f>
        <v>188370.769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34"/>
      <c r="L41" s="34"/>
      <c r="M41" s="34"/>
      <c r="N41" s="16">
        <f>SUM(E41:L41)</f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8" ref="E42:M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3956.8</v>
      </c>
      <c r="J42" s="33">
        <f t="shared" si="8"/>
        <v>4200.1</v>
      </c>
      <c r="K42" s="33">
        <f t="shared" si="8"/>
        <v>4561.5</v>
      </c>
      <c r="L42" s="33">
        <f t="shared" si="8"/>
        <v>4377.7</v>
      </c>
      <c r="M42" s="33">
        <f t="shared" si="8"/>
        <v>4398.3</v>
      </c>
      <c r="N42" s="6">
        <f>SUM(E42:M42)</f>
        <v>33365.1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34"/>
      <c r="L43" s="34"/>
      <c r="M43" s="34"/>
      <c r="N43" s="16">
        <f aca="true" t="shared" si="9" ref="N43:N11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34">
        <v>1679.7</v>
      </c>
      <c r="L44" s="34">
        <v>2284</v>
      </c>
      <c r="M44" s="34">
        <v>2286</v>
      </c>
      <c r="N44" s="16">
        <f t="shared" si="9"/>
        <v>12356.8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4">
        <v>2881.8</v>
      </c>
      <c r="L45" s="34">
        <v>2093.7</v>
      </c>
      <c r="M45" s="34">
        <v>2112.3</v>
      </c>
      <c r="N45" s="16">
        <f t="shared" si="9"/>
        <v>21008.3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34"/>
      <c r="L46" s="34"/>
      <c r="M46" s="34"/>
      <c r="N46" s="16">
        <f t="shared" si="9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0" ref="E47:M47">E48+E49+E50+E51</f>
        <v>2460.7</v>
      </c>
      <c r="F47" s="6">
        <f t="shared" si="10"/>
        <v>2324.8</v>
      </c>
      <c r="G47" s="6">
        <f t="shared" si="10"/>
        <v>2768.3999999999996</v>
      </c>
      <c r="H47" s="12">
        <f t="shared" si="10"/>
        <v>2950.1</v>
      </c>
      <c r="I47" s="12">
        <f t="shared" si="10"/>
        <v>3370.2</v>
      </c>
      <c r="J47" s="33">
        <f t="shared" si="10"/>
        <v>3741.3</v>
      </c>
      <c r="K47" s="33">
        <f t="shared" si="10"/>
        <v>4948.1</v>
      </c>
      <c r="L47" s="33">
        <f t="shared" si="10"/>
        <v>4707.700000000001</v>
      </c>
      <c r="M47" s="33">
        <f t="shared" si="10"/>
        <v>4715.6</v>
      </c>
      <c r="N47" s="6">
        <f t="shared" si="9"/>
        <v>31986.9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34"/>
      <c r="L48" s="34"/>
      <c r="M48" s="34"/>
      <c r="N48" s="16">
        <f t="shared" si="9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34">
        <v>1053.1</v>
      </c>
      <c r="L49" s="34">
        <v>1424.4</v>
      </c>
      <c r="M49" s="34">
        <v>1427.4</v>
      </c>
      <c r="N49" s="16">
        <f t="shared" si="9"/>
        <v>9102.1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35">
        <v>3895</v>
      </c>
      <c r="L50" s="34">
        <v>3283.3</v>
      </c>
      <c r="M50" s="34">
        <v>3288.2</v>
      </c>
      <c r="N50" s="16">
        <f t="shared" si="9"/>
        <v>22884.8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34"/>
      <c r="L51" s="34"/>
      <c r="M51" s="34"/>
      <c r="N51" s="16">
        <f t="shared" si="9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34"/>
      <c r="L52" s="34"/>
      <c r="M52" s="34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1" ref="E53:M53">E54+E55+E56+E57</f>
        <v>3008.2</v>
      </c>
      <c r="F53" s="6">
        <f t="shared" si="11"/>
        <v>1741.2</v>
      </c>
      <c r="G53" s="6">
        <f t="shared" si="11"/>
        <v>1925.1999999999998</v>
      </c>
      <c r="H53" s="12">
        <f t="shared" si="11"/>
        <v>1893.5</v>
      </c>
      <c r="I53" s="12">
        <f t="shared" si="11"/>
        <v>2434.4</v>
      </c>
      <c r="J53" s="33">
        <f t="shared" si="11"/>
        <v>3494.5</v>
      </c>
      <c r="K53" s="33">
        <f t="shared" si="11"/>
        <v>3987</v>
      </c>
      <c r="L53" s="33">
        <f t="shared" si="11"/>
        <v>3991.1</v>
      </c>
      <c r="M53" s="33">
        <f t="shared" si="11"/>
        <v>3994.2</v>
      </c>
      <c r="N53" s="6">
        <f t="shared" si="9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34"/>
      <c r="L54" s="34"/>
      <c r="M54" s="34"/>
      <c r="N54" s="16">
        <f t="shared" si="9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34">
        <v>523.6</v>
      </c>
      <c r="L55" s="34">
        <v>523.6</v>
      </c>
      <c r="M55" s="34">
        <v>523.6</v>
      </c>
      <c r="N55" s="16">
        <f t="shared" si="9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34">
        <v>3463.4</v>
      </c>
      <c r="L56" s="34">
        <v>3467.5</v>
      </c>
      <c r="M56" s="34">
        <v>3470.6</v>
      </c>
      <c r="N56" s="16">
        <f t="shared" si="9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34"/>
      <c r="L57" s="34"/>
      <c r="M57" s="34"/>
      <c r="N57" s="16">
        <f t="shared" si="9"/>
        <v>1083</v>
      </c>
    </row>
    <row r="58" spans="1:14" ht="12.75" customHeight="1">
      <c r="A58" s="61" t="s">
        <v>109</v>
      </c>
      <c r="B58" s="64" t="s">
        <v>17</v>
      </c>
      <c r="C58" s="66" t="s">
        <v>111</v>
      </c>
      <c r="D58" s="6" t="s">
        <v>8</v>
      </c>
      <c r="E58" s="6">
        <f aca="true" t="shared" si="12" ref="E58:J58">E59+E60+E61+E62</f>
        <v>0</v>
      </c>
      <c r="F58" s="6">
        <f t="shared" si="12"/>
        <v>0</v>
      </c>
      <c r="G58" s="6">
        <f t="shared" si="12"/>
        <v>0</v>
      </c>
      <c r="H58" s="12">
        <f t="shared" si="12"/>
        <v>0</v>
      </c>
      <c r="I58" s="12">
        <f t="shared" si="12"/>
        <v>0</v>
      </c>
      <c r="J58" s="33">
        <f t="shared" si="12"/>
        <v>0</v>
      </c>
      <c r="K58" s="33">
        <f>K59+K60+K61+K62</f>
        <v>1692.6</v>
      </c>
      <c r="L58" s="33">
        <f>L59+L60+L61+L62</f>
        <v>5077.8</v>
      </c>
      <c r="M58" s="33">
        <f>M59+M60+M61+M62</f>
        <v>5077.8</v>
      </c>
      <c r="N58" s="6">
        <f>SUM(E58:M58)</f>
        <v>11848.2</v>
      </c>
    </row>
    <row r="59" spans="1:14" ht="25.5">
      <c r="A59" s="62"/>
      <c r="B59" s="50"/>
      <c r="C59" s="67"/>
      <c r="D59" s="2" t="s">
        <v>9</v>
      </c>
      <c r="E59" s="1"/>
      <c r="F59" s="1"/>
      <c r="G59" s="1"/>
      <c r="H59" s="13"/>
      <c r="I59" s="13"/>
      <c r="J59" s="34"/>
      <c r="K59" s="34">
        <v>1692.6</v>
      </c>
      <c r="L59" s="34">
        <v>5077.8</v>
      </c>
      <c r="M59" s="34">
        <v>5077.8</v>
      </c>
      <c r="N59" s="16">
        <f>SUM(E59:M59)</f>
        <v>11848.2</v>
      </c>
    </row>
    <row r="60" spans="1:14" ht="25.5">
      <c r="A60" s="62"/>
      <c r="B60" s="50"/>
      <c r="C60" s="67"/>
      <c r="D60" s="2" t="s">
        <v>10</v>
      </c>
      <c r="E60" s="1"/>
      <c r="F60" s="1"/>
      <c r="G60" s="1"/>
      <c r="H60" s="13"/>
      <c r="I60" s="13"/>
      <c r="J60" s="34"/>
      <c r="K60" s="34"/>
      <c r="L60" s="34"/>
      <c r="M60" s="34"/>
      <c r="N60" s="16">
        <f>SUM(E60:M60)</f>
        <v>0</v>
      </c>
    </row>
    <row r="61" spans="1:14" ht="25.5">
      <c r="A61" s="62"/>
      <c r="B61" s="50"/>
      <c r="C61" s="67"/>
      <c r="D61" s="2" t="s">
        <v>11</v>
      </c>
      <c r="E61" s="1"/>
      <c r="F61" s="1"/>
      <c r="G61" s="1"/>
      <c r="H61" s="13"/>
      <c r="I61" s="13"/>
      <c r="J61" s="34"/>
      <c r="K61" s="34"/>
      <c r="L61" s="34"/>
      <c r="M61" s="34"/>
      <c r="N61" s="16">
        <f>SUM(E61:M61)</f>
        <v>0</v>
      </c>
    </row>
    <row r="62" spans="1:14" ht="38.25">
      <c r="A62" s="63"/>
      <c r="B62" s="51"/>
      <c r="C62" s="68"/>
      <c r="D62" s="3" t="s">
        <v>12</v>
      </c>
      <c r="E62" s="1"/>
      <c r="F62" s="1"/>
      <c r="G62" s="1"/>
      <c r="H62" s="13"/>
      <c r="I62" s="13"/>
      <c r="J62" s="34"/>
      <c r="K62" s="34"/>
      <c r="L62" s="34"/>
      <c r="M62" s="34"/>
      <c r="N62" s="16">
        <f>SUM(E62:L62)</f>
        <v>0</v>
      </c>
    </row>
    <row r="63" spans="1:14" ht="12.75" customHeight="1">
      <c r="A63" s="61" t="s">
        <v>110</v>
      </c>
      <c r="B63" s="64" t="s">
        <v>17</v>
      </c>
      <c r="C63" s="65" t="s">
        <v>112</v>
      </c>
      <c r="D63" s="6" t="s">
        <v>8</v>
      </c>
      <c r="E63" s="6">
        <f aca="true" t="shared" si="13" ref="E63:J63">E64+E65+E66+E67</f>
        <v>0</v>
      </c>
      <c r="F63" s="6">
        <f t="shared" si="13"/>
        <v>0</v>
      </c>
      <c r="G63" s="6">
        <f t="shared" si="13"/>
        <v>0</v>
      </c>
      <c r="H63" s="12">
        <f t="shared" si="13"/>
        <v>0</v>
      </c>
      <c r="I63" s="12">
        <f t="shared" si="13"/>
        <v>0</v>
      </c>
      <c r="J63" s="33">
        <f t="shared" si="13"/>
        <v>0</v>
      </c>
      <c r="K63" s="33">
        <f>K64+K65+K66+K67</f>
        <v>830.06</v>
      </c>
      <c r="L63" s="33">
        <f>L64+L65+L66+L67</f>
        <v>1755.79</v>
      </c>
      <c r="M63" s="33">
        <f>M64+M65+M66+M67</f>
        <v>1755.79</v>
      </c>
      <c r="N63" s="6">
        <f>SUM(E63:M63)</f>
        <v>4341.639999999999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41">
        <v>790.53</v>
      </c>
      <c r="L64" s="34">
        <v>1668</v>
      </c>
      <c r="M64" s="34">
        <v>1668</v>
      </c>
      <c r="N64" s="16">
        <f>SUM(K64:M64)</f>
        <v>4126.53</v>
      </c>
    </row>
    <row r="65" spans="1:14" ht="25.5">
      <c r="A65" s="62"/>
      <c r="B65" s="50"/>
      <c r="C65" s="50"/>
      <c r="D65" s="2" t="s">
        <v>10</v>
      </c>
      <c r="E65" s="1"/>
      <c r="F65" s="1"/>
      <c r="G65" s="1"/>
      <c r="H65" s="13"/>
      <c r="I65" s="13"/>
      <c r="J65" s="34"/>
      <c r="K65" s="34"/>
      <c r="L65" s="34"/>
      <c r="M65" s="34"/>
      <c r="N65" s="16">
        <f>SUM(E65:M65)</f>
        <v>0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34">
        <v>39.53</v>
      </c>
      <c r="L66" s="34">
        <v>87.79</v>
      </c>
      <c r="M66" s="34">
        <v>87.79</v>
      </c>
      <c r="N66" s="16">
        <f>SUM(E66:M66)</f>
        <v>215.11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34"/>
      <c r="L67" s="34"/>
      <c r="M67" s="34"/>
      <c r="N67" s="16">
        <f>SUM(E67:L67)</f>
        <v>0</v>
      </c>
    </row>
    <row r="68" spans="1:14" ht="12.75" customHeight="1">
      <c r="A68" s="55" t="s">
        <v>26</v>
      </c>
      <c r="B68" s="49" t="s">
        <v>14</v>
      </c>
      <c r="C68" s="49" t="s">
        <v>27</v>
      </c>
      <c r="D68" s="6" t="s">
        <v>8</v>
      </c>
      <c r="E68" s="6">
        <f aca="true" t="shared" si="14" ref="E68:M68">E69+E70+E71+E72</f>
        <v>7604.8</v>
      </c>
      <c r="F68" s="6">
        <f t="shared" si="14"/>
        <v>11411.099999999999</v>
      </c>
      <c r="G68" s="6">
        <f t="shared" si="14"/>
        <v>11351.2</v>
      </c>
      <c r="H68" s="12">
        <f t="shared" si="14"/>
        <v>9080.1</v>
      </c>
      <c r="I68" s="12">
        <f t="shared" si="14"/>
        <v>11074.3</v>
      </c>
      <c r="J68" s="33">
        <f t="shared" si="14"/>
        <v>8666.3</v>
      </c>
      <c r="K68" s="33">
        <f t="shared" si="14"/>
        <v>10272.3</v>
      </c>
      <c r="L68" s="33">
        <f t="shared" si="14"/>
        <v>9563.3</v>
      </c>
      <c r="M68" s="33">
        <f t="shared" si="14"/>
        <v>8854.2</v>
      </c>
      <c r="N68" s="6">
        <f t="shared" si="9"/>
        <v>87877.6</v>
      </c>
    </row>
    <row r="69" spans="1:14" ht="25.5">
      <c r="A69" s="56"/>
      <c r="B69" s="52"/>
      <c r="C69" s="52"/>
      <c r="D69" s="2" t="s">
        <v>9</v>
      </c>
      <c r="E69" s="1">
        <f aca="true" t="shared" si="15" ref="E69:L69">E74+E79+E85+E90+E95</f>
        <v>0</v>
      </c>
      <c r="F69" s="1">
        <f t="shared" si="15"/>
        <v>0</v>
      </c>
      <c r="G69" s="1">
        <f t="shared" si="15"/>
        <v>0</v>
      </c>
      <c r="H69" s="13">
        <f t="shared" si="15"/>
        <v>0</v>
      </c>
      <c r="I69" s="13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>M74+M79+M85+M90+M95</f>
        <v>0</v>
      </c>
      <c r="N69" s="16">
        <f t="shared" si="9"/>
        <v>0</v>
      </c>
    </row>
    <row r="70" spans="1:14" ht="25.5">
      <c r="A70" s="56"/>
      <c r="B70" s="52"/>
      <c r="C70" s="52"/>
      <c r="D70" s="2" t="s">
        <v>10</v>
      </c>
      <c r="E70" s="1">
        <f aca="true" t="shared" si="16" ref="E70:G71">E75+E80+E86</f>
        <v>7604.8</v>
      </c>
      <c r="F70" s="1">
        <f t="shared" si="16"/>
        <v>11411.099999999999</v>
      </c>
      <c r="G70" s="1">
        <f t="shared" si="16"/>
        <v>11351.2</v>
      </c>
      <c r="H70" s="13">
        <v>9080.1</v>
      </c>
      <c r="I70" s="13">
        <f aca="true" t="shared" si="17" ref="I70:L71">I75+I80+I86</f>
        <v>11074.3</v>
      </c>
      <c r="J70" s="34">
        <f t="shared" si="17"/>
        <v>8666.3</v>
      </c>
      <c r="K70" s="34">
        <f t="shared" si="17"/>
        <v>10272.3</v>
      </c>
      <c r="L70" s="34">
        <f t="shared" si="17"/>
        <v>9563.3</v>
      </c>
      <c r="M70" s="34">
        <f>M75+M80+M86</f>
        <v>8854.2</v>
      </c>
      <c r="N70" s="16">
        <f t="shared" si="9"/>
        <v>87877.6</v>
      </c>
    </row>
    <row r="71" spans="1:14" ht="25.5">
      <c r="A71" s="56"/>
      <c r="B71" s="52"/>
      <c r="C71" s="52"/>
      <c r="D71" s="2" t="s">
        <v>11</v>
      </c>
      <c r="E71" s="1">
        <f t="shared" si="16"/>
        <v>0</v>
      </c>
      <c r="F71" s="1">
        <f t="shared" si="16"/>
        <v>0</v>
      </c>
      <c r="G71" s="1">
        <f t="shared" si="16"/>
        <v>0</v>
      </c>
      <c r="H71" s="13">
        <f>H76+H81+H87</f>
        <v>0</v>
      </c>
      <c r="I71" s="13">
        <f t="shared" si="17"/>
        <v>0</v>
      </c>
      <c r="J71" s="34">
        <f t="shared" si="17"/>
        <v>0</v>
      </c>
      <c r="K71" s="34">
        <f t="shared" si="17"/>
        <v>0</v>
      </c>
      <c r="L71" s="34">
        <f t="shared" si="17"/>
        <v>0</v>
      </c>
      <c r="M71" s="34">
        <f>M76+M81+M87</f>
        <v>0</v>
      </c>
      <c r="N71" s="16">
        <f t="shared" si="9"/>
        <v>0</v>
      </c>
    </row>
    <row r="72" spans="1:14" ht="38.25">
      <c r="A72" s="57"/>
      <c r="B72" s="53"/>
      <c r="C72" s="53"/>
      <c r="D72" s="3" t="s">
        <v>12</v>
      </c>
      <c r="E72" s="1">
        <f aca="true" t="shared" si="18" ref="E72:L72">E77+E82+E88+E93+E98</f>
        <v>0</v>
      </c>
      <c r="F72" s="1">
        <f t="shared" si="18"/>
        <v>0</v>
      </c>
      <c r="G72" s="1">
        <f t="shared" si="18"/>
        <v>0</v>
      </c>
      <c r="H72" s="13">
        <f t="shared" si="18"/>
        <v>0</v>
      </c>
      <c r="I72" s="13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>M77+M82+M88+M93+M98</f>
        <v>0</v>
      </c>
      <c r="N72" s="16">
        <f t="shared" si="9"/>
        <v>0</v>
      </c>
    </row>
    <row r="73" spans="1:14" ht="12.75" customHeight="1">
      <c r="A73" s="61" t="s">
        <v>28</v>
      </c>
      <c r="B73" s="64" t="s">
        <v>17</v>
      </c>
      <c r="C73" s="64" t="s">
        <v>29</v>
      </c>
      <c r="D73" s="6" t="s">
        <v>8</v>
      </c>
      <c r="E73" s="6">
        <f aca="true" t="shared" si="19" ref="E73:M73">E74+E75+E76+E77</f>
        <v>3067</v>
      </c>
      <c r="F73" s="6">
        <f t="shared" si="19"/>
        <v>3551.3</v>
      </c>
      <c r="G73" s="6">
        <f t="shared" si="19"/>
        <v>3250</v>
      </c>
      <c r="H73" s="12">
        <f t="shared" si="19"/>
        <v>3776.8</v>
      </c>
      <c r="I73" s="12">
        <f t="shared" si="19"/>
        <v>3445</v>
      </c>
      <c r="J73" s="33">
        <f t="shared" si="19"/>
        <v>3130</v>
      </c>
      <c r="K73" s="33">
        <f t="shared" si="19"/>
        <v>3399</v>
      </c>
      <c r="L73" s="33">
        <f t="shared" si="19"/>
        <v>3399</v>
      </c>
      <c r="M73" s="33">
        <f t="shared" si="19"/>
        <v>3399</v>
      </c>
      <c r="N73" s="6">
        <f t="shared" si="9"/>
        <v>30417.1</v>
      </c>
    </row>
    <row r="74" spans="1:14" ht="25.5">
      <c r="A74" s="62"/>
      <c r="B74" s="50"/>
      <c r="C74" s="50"/>
      <c r="D74" s="2" t="s">
        <v>9</v>
      </c>
      <c r="E74" s="1"/>
      <c r="F74" s="1"/>
      <c r="G74" s="1"/>
      <c r="H74" s="13"/>
      <c r="I74" s="13"/>
      <c r="J74" s="34"/>
      <c r="K74" s="34"/>
      <c r="L74" s="34"/>
      <c r="M74" s="34"/>
      <c r="N74" s="16">
        <f t="shared" si="9"/>
        <v>0</v>
      </c>
    </row>
    <row r="75" spans="1:14" ht="25.5">
      <c r="A75" s="62"/>
      <c r="B75" s="50"/>
      <c r="C75" s="50"/>
      <c r="D75" s="2" t="s">
        <v>10</v>
      </c>
      <c r="E75" s="1">
        <v>3067</v>
      </c>
      <c r="F75" s="1">
        <v>3551.3</v>
      </c>
      <c r="G75" s="1">
        <v>3250</v>
      </c>
      <c r="H75" s="13">
        <v>3776.8</v>
      </c>
      <c r="I75" s="13">
        <v>3445</v>
      </c>
      <c r="J75" s="34">
        <v>3130</v>
      </c>
      <c r="K75" s="34">
        <v>3399</v>
      </c>
      <c r="L75" s="34">
        <v>3399</v>
      </c>
      <c r="M75" s="34">
        <v>3399</v>
      </c>
      <c r="N75" s="16">
        <f t="shared" si="9"/>
        <v>30417.1</v>
      </c>
    </row>
    <row r="76" spans="1:14" ht="25.5">
      <c r="A76" s="62"/>
      <c r="B76" s="50"/>
      <c r="C76" s="50"/>
      <c r="D76" s="2" t="s">
        <v>11</v>
      </c>
      <c r="E76" s="1"/>
      <c r="F76" s="1"/>
      <c r="G76" s="1"/>
      <c r="H76" s="13"/>
      <c r="I76" s="13"/>
      <c r="J76" s="34"/>
      <c r="K76" s="34"/>
      <c r="L76" s="34"/>
      <c r="M76" s="34"/>
      <c r="N76" s="16">
        <f t="shared" si="9"/>
        <v>0</v>
      </c>
    </row>
    <row r="77" spans="1:14" ht="38.25">
      <c r="A77" s="63"/>
      <c r="B77" s="51"/>
      <c r="C77" s="51"/>
      <c r="D77" s="3" t="s">
        <v>12</v>
      </c>
      <c r="E77" s="1"/>
      <c r="F77" s="1"/>
      <c r="G77" s="1"/>
      <c r="H77" s="13"/>
      <c r="I77" s="13"/>
      <c r="J77" s="34"/>
      <c r="K77" s="34"/>
      <c r="L77" s="34"/>
      <c r="M77" s="34"/>
      <c r="N77" s="16">
        <f t="shared" si="9"/>
        <v>0</v>
      </c>
    </row>
    <row r="78" spans="1:14" ht="12.75" customHeight="1">
      <c r="A78" s="61" t="s">
        <v>30</v>
      </c>
      <c r="B78" s="64" t="s">
        <v>17</v>
      </c>
      <c r="C78" s="64" t="s">
        <v>31</v>
      </c>
      <c r="D78" s="6" t="s">
        <v>8</v>
      </c>
      <c r="E78" s="6">
        <f aca="true" t="shared" si="20" ref="E78:M78">E79+E80+E81+E82</f>
        <v>1163</v>
      </c>
      <c r="F78" s="6">
        <f t="shared" si="20"/>
        <v>1379.6</v>
      </c>
      <c r="G78" s="6">
        <f t="shared" si="20"/>
        <v>1556</v>
      </c>
      <c r="H78" s="12">
        <f t="shared" si="20"/>
        <v>1840</v>
      </c>
      <c r="I78" s="12">
        <f t="shared" si="20"/>
        <v>1957</v>
      </c>
      <c r="J78" s="33">
        <f t="shared" si="20"/>
        <v>1991</v>
      </c>
      <c r="K78" s="33">
        <f t="shared" si="20"/>
        <v>1910</v>
      </c>
      <c r="L78" s="33">
        <f t="shared" si="20"/>
        <v>1910</v>
      </c>
      <c r="M78" s="33">
        <f t="shared" si="20"/>
        <v>1910</v>
      </c>
      <c r="N78" s="6">
        <f t="shared" si="9"/>
        <v>15616.6</v>
      </c>
    </row>
    <row r="79" spans="1:14" ht="25.5">
      <c r="A79" s="62"/>
      <c r="B79" s="50"/>
      <c r="C79" s="50"/>
      <c r="D79" s="2" t="s">
        <v>9</v>
      </c>
      <c r="E79" s="1"/>
      <c r="F79" s="1"/>
      <c r="G79" s="1"/>
      <c r="H79" s="13"/>
      <c r="I79" s="13"/>
      <c r="J79" s="34"/>
      <c r="K79" s="34"/>
      <c r="L79" s="34"/>
      <c r="M79" s="34"/>
      <c r="N79" s="16">
        <f t="shared" si="9"/>
        <v>0</v>
      </c>
    </row>
    <row r="80" spans="1:14" ht="25.5">
      <c r="A80" s="62"/>
      <c r="B80" s="50"/>
      <c r="C80" s="50"/>
      <c r="D80" s="2" t="s">
        <v>10</v>
      </c>
      <c r="E80" s="1">
        <v>1163</v>
      </c>
      <c r="F80" s="1">
        <v>1379.6</v>
      </c>
      <c r="G80" s="1">
        <v>1556</v>
      </c>
      <c r="H80" s="13">
        <v>1840</v>
      </c>
      <c r="I80" s="13">
        <v>1957</v>
      </c>
      <c r="J80" s="34">
        <v>1991</v>
      </c>
      <c r="K80" s="34">
        <v>1910</v>
      </c>
      <c r="L80" s="34">
        <v>1910</v>
      </c>
      <c r="M80" s="34">
        <v>1910</v>
      </c>
      <c r="N80" s="16">
        <f t="shared" si="9"/>
        <v>15616.6</v>
      </c>
    </row>
    <row r="81" spans="1:14" ht="25.5">
      <c r="A81" s="62"/>
      <c r="B81" s="50"/>
      <c r="C81" s="50"/>
      <c r="D81" s="2" t="s">
        <v>11</v>
      </c>
      <c r="E81" s="1"/>
      <c r="F81" s="1"/>
      <c r="G81" s="1"/>
      <c r="H81" s="13"/>
      <c r="I81" s="13"/>
      <c r="J81" s="34"/>
      <c r="K81" s="34"/>
      <c r="L81" s="34"/>
      <c r="M81" s="34"/>
      <c r="N81" s="16">
        <f t="shared" si="9"/>
        <v>0</v>
      </c>
    </row>
    <row r="82" spans="1:14" ht="38.25">
      <c r="A82" s="63"/>
      <c r="B82" s="51"/>
      <c r="C82" s="51"/>
      <c r="D82" s="3" t="s">
        <v>12</v>
      </c>
      <c r="E82" s="1"/>
      <c r="F82" s="1"/>
      <c r="G82" s="1"/>
      <c r="H82" s="13"/>
      <c r="I82" s="13"/>
      <c r="J82" s="34"/>
      <c r="K82" s="34"/>
      <c r="L82" s="34"/>
      <c r="M82" s="34"/>
      <c r="N82" s="16">
        <f t="shared" si="9"/>
        <v>0</v>
      </c>
    </row>
    <row r="83" spans="1:14" ht="12.75">
      <c r="A83" s="5"/>
      <c r="B83" s="4"/>
      <c r="C83" s="4"/>
      <c r="D83" s="3"/>
      <c r="E83" s="1"/>
      <c r="F83" s="1"/>
      <c r="G83" s="1"/>
      <c r="H83" s="13"/>
      <c r="I83" s="13"/>
      <c r="J83" s="34"/>
      <c r="K83" s="34"/>
      <c r="L83" s="34"/>
      <c r="M83" s="34"/>
      <c r="N83" s="6"/>
    </row>
    <row r="84" spans="1:14" ht="12.75" customHeight="1">
      <c r="A84" s="61" t="s">
        <v>32</v>
      </c>
      <c r="B84" s="64" t="s">
        <v>17</v>
      </c>
      <c r="C84" s="64" t="s">
        <v>33</v>
      </c>
      <c r="D84" s="6" t="s">
        <v>8</v>
      </c>
      <c r="E84" s="6">
        <f aca="true" t="shared" si="21" ref="E84:M84">E85+E86+E87+E88</f>
        <v>3374.8</v>
      </c>
      <c r="F84" s="6">
        <f t="shared" si="21"/>
        <v>6480.2</v>
      </c>
      <c r="G84" s="6">
        <f t="shared" si="21"/>
        <v>6545.2</v>
      </c>
      <c r="H84" s="12">
        <f t="shared" si="21"/>
        <v>3463.3</v>
      </c>
      <c r="I84" s="12">
        <f t="shared" si="21"/>
        <v>5672.3</v>
      </c>
      <c r="J84" s="33">
        <f t="shared" si="21"/>
        <v>3545.3</v>
      </c>
      <c r="K84" s="33">
        <f t="shared" si="21"/>
        <v>4963.3</v>
      </c>
      <c r="L84" s="33">
        <f t="shared" si="21"/>
        <v>4254.3</v>
      </c>
      <c r="M84" s="33">
        <f t="shared" si="21"/>
        <v>3545.2</v>
      </c>
      <c r="N84" s="6">
        <f t="shared" si="9"/>
        <v>41843.9</v>
      </c>
    </row>
    <row r="85" spans="1:14" ht="25.5">
      <c r="A85" s="62"/>
      <c r="B85" s="50"/>
      <c r="C85" s="50"/>
      <c r="D85" s="2" t="s">
        <v>9</v>
      </c>
      <c r="E85" s="1"/>
      <c r="F85" s="1"/>
      <c r="G85" s="1"/>
      <c r="H85" s="13"/>
      <c r="I85" s="13"/>
      <c r="J85" s="34"/>
      <c r="K85" s="34"/>
      <c r="L85" s="34"/>
      <c r="M85" s="34"/>
      <c r="N85" s="16">
        <f t="shared" si="9"/>
        <v>0</v>
      </c>
    </row>
    <row r="86" spans="1:14" ht="25.5">
      <c r="A86" s="62"/>
      <c r="B86" s="50"/>
      <c r="C86" s="50"/>
      <c r="D86" s="2" t="s">
        <v>10</v>
      </c>
      <c r="E86" s="1">
        <v>3374.8</v>
      </c>
      <c r="F86" s="1">
        <v>6480.2</v>
      </c>
      <c r="G86" s="1">
        <v>6545.2</v>
      </c>
      <c r="H86" s="13">
        <v>3463.3</v>
      </c>
      <c r="I86" s="13">
        <v>5672.3</v>
      </c>
      <c r="J86" s="34">
        <v>3545.3</v>
      </c>
      <c r="K86" s="34">
        <v>4963.3</v>
      </c>
      <c r="L86" s="34">
        <v>4254.3</v>
      </c>
      <c r="M86" s="34">
        <v>3545.2</v>
      </c>
      <c r="N86" s="16">
        <f t="shared" si="9"/>
        <v>41843.9</v>
      </c>
    </row>
    <row r="87" spans="1:14" ht="25.5">
      <c r="A87" s="62"/>
      <c r="B87" s="50"/>
      <c r="C87" s="50"/>
      <c r="D87" s="2" t="s">
        <v>11</v>
      </c>
      <c r="E87" s="1"/>
      <c r="F87" s="1"/>
      <c r="G87" s="1"/>
      <c r="H87" s="13"/>
      <c r="I87" s="13"/>
      <c r="J87" s="34"/>
      <c r="K87" s="34"/>
      <c r="L87" s="34"/>
      <c r="M87" s="34"/>
      <c r="N87" s="16">
        <f t="shared" si="9"/>
        <v>0</v>
      </c>
    </row>
    <row r="88" spans="1:14" ht="38.25">
      <c r="A88" s="63"/>
      <c r="B88" s="51"/>
      <c r="C88" s="51"/>
      <c r="D88" s="3" t="s">
        <v>12</v>
      </c>
      <c r="E88" s="1"/>
      <c r="F88" s="1"/>
      <c r="G88" s="1"/>
      <c r="H88" s="13"/>
      <c r="I88" s="13"/>
      <c r="J88" s="34"/>
      <c r="K88" s="34"/>
      <c r="L88" s="34"/>
      <c r="M88" s="34"/>
      <c r="N88" s="16">
        <f t="shared" si="9"/>
        <v>0</v>
      </c>
    </row>
    <row r="89" spans="1:14" ht="12.75" customHeight="1">
      <c r="A89" s="55" t="s">
        <v>34</v>
      </c>
      <c r="B89" s="49" t="s">
        <v>35</v>
      </c>
      <c r="C89" s="49" t="s">
        <v>36</v>
      </c>
      <c r="D89" s="6" t="s">
        <v>8</v>
      </c>
      <c r="E89" s="6">
        <f aca="true" t="shared" si="22" ref="E89:M89">E90+E91+E92+E93</f>
        <v>1281.9</v>
      </c>
      <c r="F89" s="6">
        <f t="shared" si="22"/>
        <v>1191.4</v>
      </c>
      <c r="G89" s="6">
        <f t="shared" si="22"/>
        <v>1274.4</v>
      </c>
      <c r="H89" s="12">
        <f t="shared" si="22"/>
        <v>1343.8</v>
      </c>
      <c r="I89" s="12">
        <f t="shared" si="22"/>
        <v>1319.9</v>
      </c>
      <c r="J89" s="33">
        <f t="shared" si="22"/>
        <v>1501</v>
      </c>
      <c r="K89" s="33">
        <f t="shared" si="22"/>
        <v>1270.4</v>
      </c>
      <c r="L89" s="33">
        <f t="shared" si="22"/>
        <v>1261.2</v>
      </c>
      <c r="M89" s="33">
        <f t="shared" si="22"/>
        <v>1261.2</v>
      </c>
      <c r="N89" s="6">
        <f t="shared" si="9"/>
        <v>11705.2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34"/>
      <c r="L90" s="34"/>
      <c r="M90" s="34"/>
      <c r="N90" s="16">
        <f t="shared" si="9"/>
        <v>0</v>
      </c>
    </row>
    <row r="91" spans="1:14" ht="25.5">
      <c r="A91" s="56"/>
      <c r="B91" s="52"/>
      <c r="C91" s="52"/>
      <c r="D91" s="2" t="s">
        <v>10</v>
      </c>
      <c r="E91" s="1">
        <v>447</v>
      </c>
      <c r="F91" s="1">
        <v>448</v>
      </c>
      <c r="G91" s="1">
        <v>351</v>
      </c>
      <c r="H91" s="13">
        <v>463</v>
      </c>
      <c r="I91" s="13"/>
      <c r="J91" s="34">
        <v>231.6</v>
      </c>
      <c r="K91" s="34"/>
      <c r="L91" s="34"/>
      <c r="M91" s="34"/>
      <c r="N91" s="16">
        <f t="shared" si="9"/>
        <v>1940.6</v>
      </c>
    </row>
    <row r="92" spans="1:14" ht="25.5">
      <c r="A92" s="56"/>
      <c r="B92" s="52"/>
      <c r="C92" s="52"/>
      <c r="D92" s="2" t="s">
        <v>11</v>
      </c>
      <c r="E92" s="1">
        <v>834.9</v>
      </c>
      <c r="F92" s="1">
        <v>743.4</v>
      </c>
      <c r="G92" s="1">
        <v>923.4</v>
      </c>
      <c r="H92" s="13">
        <v>880.8</v>
      </c>
      <c r="I92" s="13">
        <v>1319.9</v>
      </c>
      <c r="J92" s="34">
        <v>1269.4</v>
      </c>
      <c r="K92" s="34">
        <v>1270.4</v>
      </c>
      <c r="L92" s="34">
        <v>1261.2</v>
      </c>
      <c r="M92" s="34">
        <v>1261.2</v>
      </c>
      <c r="N92" s="16">
        <f t="shared" si="9"/>
        <v>9764.6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34"/>
      <c r="L93" s="34"/>
      <c r="M93" s="34"/>
      <c r="N93" s="16">
        <f t="shared" si="9"/>
        <v>0</v>
      </c>
    </row>
    <row r="94" spans="1:14" ht="12.75" customHeight="1">
      <c r="A94" s="55" t="s">
        <v>37</v>
      </c>
      <c r="B94" s="49" t="s">
        <v>35</v>
      </c>
      <c r="C94" s="49" t="s">
        <v>38</v>
      </c>
      <c r="D94" s="6" t="s">
        <v>8</v>
      </c>
      <c r="E94" s="6">
        <f aca="true" t="shared" si="23" ref="E94:M94">E95+E96+E97+E98</f>
        <v>642</v>
      </c>
      <c r="F94" s="6">
        <f t="shared" si="23"/>
        <v>550.1</v>
      </c>
      <c r="G94" s="6">
        <f t="shared" si="23"/>
        <v>685</v>
      </c>
      <c r="H94" s="12">
        <f t="shared" si="23"/>
        <v>726.5</v>
      </c>
      <c r="I94" s="12">
        <f t="shared" si="23"/>
        <v>796.3</v>
      </c>
      <c r="J94" s="33">
        <f t="shared" si="23"/>
        <v>894.3</v>
      </c>
      <c r="K94" s="33">
        <f t="shared" si="23"/>
        <v>1154.4</v>
      </c>
      <c r="L94" s="33">
        <f t="shared" si="23"/>
        <v>1154.4</v>
      </c>
      <c r="M94" s="33">
        <f t="shared" si="23"/>
        <v>1154.4</v>
      </c>
      <c r="N94" s="6">
        <f t="shared" si="9"/>
        <v>7757.4</v>
      </c>
    </row>
    <row r="95" spans="1:14" ht="25.5">
      <c r="A95" s="56"/>
      <c r="B95" s="52"/>
      <c r="C95" s="52"/>
      <c r="D95" s="2" t="s">
        <v>9</v>
      </c>
      <c r="E95" s="1"/>
      <c r="F95" s="1"/>
      <c r="G95" s="1"/>
      <c r="H95" s="13"/>
      <c r="I95" s="13"/>
      <c r="J95" s="34"/>
      <c r="K95" s="34"/>
      <c r="L95" s="34"/>
      <c r="M95" s="34"/>
      <c r="N95" s="16">
        <f t="shared" si="9"/>
        <v>0</v>
      </c>
    </row>
    <row r="96" spans="1:14" ht="25.5">
      <c r="A96" s="56"/>
      <c r="B96" s="52"/>
      <c r="C96" s="52"/>
      <c r="D96" s="2" t="s">
        <v>10</v>
      </c>
      <c r="E96" s="1"/>
      <c r="F96" s="1"/>
      <c r="G96" s="1">
        <v>25.5</v>
      </c>
      <c r="H96" s="13"/>
      <c r="I96" s="13">
        <v>100.8</v>
      </c>
      <c r="J96" s="34">
        <v>71</v>
      </c>
      <c r="K96" s="34"/>
      <c r="L96" s="34"/>
      <c r="M96" s="34"/>
      <c r="N96" s="16">
        <f t="shared" si="9"/>
        <v>197.3</v>
      </c>
    </row>
    <row r="97" spans="1:14" ht="25.5">
      <c r="A97" s="56"/>
      <c r="B97" s="52"/>
      <c r="C97" s="52"/>
      <c r="D97" s="2" t="s">
        <v>11</v>
      </c>
      <c r="E97" s="1">
        <v>642</v>
      </c>
      <c r="F97" s="1">
        <v>550.1</v>
      </c>
      <c r="G97" s="1">
        <v>659.5</v>
      </c>
      <c r="H97" s="13">
        <v>726.5</v>
      </c>
      <c r="I97" s="13">
        <v>695.5</v>
      </c>
      <c r="J97" s="34">
        <v>823.3</v>
      </c>
      <c r="K97" s="34">
        <v>1154.4</v>
      </c>
      <c r="L97" s="34">
        <v>1154.4</v>
      </c>
      <c r="M97" s="34">
        <v>1154.4</v>
      </c>
      <c r="N97" s="16">
        <f t="shared" si="9"/>
        <v>7560.0999999999985</v>
      </c>
    </row>
    <row r="98" spans="1:14" ht="38.25">
      <c r="A98" s="57"/>
      <c r="B98" s="53"/>
      <c r="C98" s="53"/>
      <c r="D98" s="3" t="s">
        <v>12</v>
      </c>
      <c r="E98" s="1"/>
      <c r="F98" s="1"/>
      <c r="G98" s="1"/>
      <c r="H98" s="13"/>
      <c r="I98" s="13"/>
      <c r="J98" s="34"/>
      <c r="K98" s="34"/>
      <c r="L98" s="34"/>
      <c r="M98" s="34"/>
      <c r="N98" s="16">
        <f t="shared" si="9"/>
        <v>0</v>
      </c>
    </row>
    <row r="99" spans="1:14" ht="12.75" customHeight="1">
      <c r="A99" s="55" t="s">
        <v>39</v>
      </c>
      <c r="B99" s="49" t="s">
        <v>35</v>
      </c>
      <c r="C99" s="49" t="s">
        <v>40</v>
      </c>
      <c r="D99" s="6" t="s">
        <v>8</v>
      </c>
      <c r="E99" s="6">
        <f aca="true" t="shared" si="24" ref="E99:M99">E100+E101+E102+E103</f>
        <v>394.3</v>
      </c>
      <c r="F99" s="6">
        <f t="shared" si="24"/>
        <v>421.7</v>
      </c>
      <c r="G99" s="6">
        <f t="shared" si="24"/>
        <v>440.2</v>
      </c>
      <c r="H99" s="12">
        <f t="shared" si="24"/>
        <v>408.6</v>
      </c>
      <c r="I99" s="12">
        <f t="shared" si="24"/>
        <v>460</v>
      </c>
      <c r="J99" s="33">
        <f t="shared" si="24"/>
        <v>487</v>
      </c>
      <c r="K99" s="33">
        <f t="shared" si="24"/>
        <v>624</v>
      </c>
      <c r="L99" s="33">
        <f t="shared" si="24"/>
        <v>624</v>
      </c>
      <c r="M99" s="33">
        <f t="shared" si="24"/>
        <v>624</v>
      </c>
      <c r="N99" s="6">
        <f t="shared" si="9"/>
        <v>4483.8</v>
      </c>
    </row>
    <row r="100" spans="1:14" ht="25.5">
      <c r="A100" s="56"/>
      <c r="B100" s="52"/>
      <c r="C100" s="52"/>
      <c r="D100" s="2" t="s">
        <v>9</v>
      </c>
      <c r="E100" s="1"/>
      <c r="F100" s="1"/>
      <c r="G100" s="1"/>
      <c r="H100" s="13"/>
      <c r="I100" s="13"/>
      <c r="J100" s="34"/>
      <c r="K100" s="34"/>
      <c r="L100" s="34"/>
      <c r="M100" s="34"/>
      <c r="N100" s="16">
        <f t="shared" si="9"/>
        <v>0</v>
      </c>
    </row>
    <row r="101" spans="1:14" ht="25.5">
      <c r="A101" s="56"/>
      <c r="B101" s="52"/>
      <c r="C101" s="52"/>
      <c r="D101" s="2" t="s">
        <v>10</v>
      </c>
      <c r="E101" s="1">
        <v>394.3</v>
      </c>
      <c r="F101" s="1">
        <v>421.7</v>
      </c>
      <c r="G101" s="1">
        <v>440.2</v>
      </c>
      <c r="H101" s="13">
        <v>408.6</v>
      </c>
      <c r="I101" s="13">
        <v>460</v>
      </c>
      <c r="J101" s="34">
        <v>487</v>
      </c>
      <c r="K101" s="34">
        <v>624</v>
      </c>
      <c r="L101" s="34">
        <v>624</v>
      </c>
      <c r="M101" s="34">
        <v>624</v>
      </c>
      <c r="N101" s="16">
        <f t="shared" si="9"/>
        <v>4483.8</v>
      </c>
    </row>
    <row r="102" spans="1:14" ht="25.5">
      <c r="A102" s="56"/>
      <c r="B102" s="52"/>
      <c r="C102" s="52"/>
      <c r="D102" s="2" t="s">
        <v>11</v>
      </c>
      <c r="E102" s="1"/>
      <c r="F102" s="1"/>
      <c r="G102" s="1"/>
      <c r="H102" s="13"/>
      <c r="I102" s="13"/>
      <c r="J102" s="34"/>
      <c r="K102" s="34"/>
      <c r="L102" s="34"/>
      <c r="M102" s="34"/>
      <c r="N102" s="16">
        <f t="shared" si="9"/>
        <v>0</v>
      </c>
    </row>
    <row r="103" spans="1:14" ht="38.25">
      <c r="A103" s="57"/>
      <c r="B103" s="53"/>
      <c r="C103" s="53"/>
      <c r="D103" s="3" t="s">
        <v>12</v>
      </c>
      <c r="E103" s="1"/>
      <c r="F103" s="1"/>
      <c r="G103" s="1"/>
      <c r="H103" s="13"/>
      <c r="I103" s="13"/>
      <c r="J103" s="34"/>
      <c r="K103" s="34"/>
      <c r="L103" s="34"/>
      <c r="M103" s="34"/>
      <c r="N103" s="16">
        <f t="shared" si="9"/>
        <v>0</v>
      </c>
    </row>
    <row r="104" spans="1:14" ht="12.75">
      <c r="A104" s="7"/>
      <c r="B104" s="8"/>
      <c r="C104" s="8"/>
      <c r="D104" s="3"/>
      <c r="E104" s="1"/>
      <c r="F104" s="1"/>
      <c r="G104" s="1"/>
      <c r="H104" s="13"/>
      <c r="I104" s="13"/>
      <c r="J104" s="34"/>
      <c r="K104" s="34"/>
      <c r="L104" s="34"/>
      <c r="M104" s="34"/>
      <c r="N104" s="16">
        <f t="shared" si="9"/>
        <v>0</v>
      </c>
    </row>
    <row r="105" spans="1:14" ht="12.75" customHeight="1">
      <c r="A105" s="55" t="s">
        <v>41</v>
      </c>
      <c r="B105" s="49" t="s">
        <v>35</v>
      </c>
      <c r="C105" s="49" t="s">
        <v>42</v>
      </c>
      <c r="D105" s="6" t="s">
        <v>8</v>
      </c>
      <c r="E105" s="6">
        <f aca="true" t="shared" si="25" ref="E105:M105">E106+E107+E108+E109</f>
        <v>1206.4</v>
      </c>
      <c r="F105" s="6">
        <f t="shared" si="25"/>
        <v>716.7</v>
      </c>
      <c r="G105" s="6">
        <f t="shared" si="25"/>
        <v>784.5300000000001</v>
      </c>
      <c r="H105" s="12">
        <f t="shared" si="25"/>
        <v>719.5</v>
      </c>
      <c r="I105" s="12">
        <f t="shared" si="25"/>
        <v>554.81</v>
      </c>
      <c r="J105" s="33">
        <f t="shared" si="25"/>
        <v>494.03</v>
      </c>
      <c r="K105" s="33">
        <f t="shared" si="25"/>
        <v>489.3</v>
      </c>
      <c r="L105" s="33">
        <f t="shared" si="25"/>
        <v>491.5</v>
      </c>
      <c r="M105" s="33">
        <f t="shared" si="25"/>
        <v>493.9</v>
      </c>
      <c r="N105" s="6">
        <f t="shared" si="9"/>
        <v>5950.67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34"/>
      <c r="L106" s="34"/>
      <c r="M106" s="34"/>
      <c r="N106" s="16">
        <f t="shared" si="9"/>
        <v>0</v>
      </c>
    </row>
    <row r="107" spans="1:14" ht="25.5">
      <c r="A107" s="56"/>
      <c r="B107" s="52"/>
      <c r="C107" s="52"/>
      <c r="D107" s="2" t="s">
        <v>10</v>
      </c>
      <c r="E107" s="1">
        <v>1032.9</v>
      </c>
      <c r="F107" s="1">
        <v>465.8</v>
      </c>
      <c r="G107" s="1">
        <v>545.94</v>
      </c>
      <c r="H107" s="13">
        <v>551.8</v>
      </c>
      <c r="I107" s="13">
        <v>415.53</v>
      </c>
      <c r="J107" s="34">
        <v>386.37</v>
      </c>
      <c r="K107" s="34">
        <v>429.3</v>
      </c>
      <c r="L107" s="34">
        <v>429.3</v>
      </c>
      <c r="M107" s="34">
        <v>429.3</v>
      </c>
      <c r="N107" s="16">
        <f t="shared" si="9"/>
        <v>4686.240000000001</v>
      </c>
    </row>
    <row r="108" spans="1:14" ht="25.5">
      <c r="A108" s="56"/>
      <c r="B108" s="52"/>
      <c r="C108" s="52"/>
      <c r="D108" s="2" t="s">
        <v>11</v>
      </c>
      <c r="E108" s="1">
        <v>173.5</v>
      </c>
      <c r="F108" s="1">
        <v>250.9</v>
      </c>
      <c r="G108" s="1">
        <v>238.59</v>
      </c>
      <c r="H108" s="13">
        <v>167.7</v>
      </c>
      <c r="I108" s="13">
        <v>139.28</v>
      </c>
      <c r="J108" s="34">
        <v>107.66</v>
      </c>
      <c r="K108" s="34">
        <v>60</v>
      </c>
      <c r="L108" s="34">
        <v>62.2</v>
      </c>
      <c r="M108" s="34">
        <v>64.6</v>
      </c>
      <c r="N108" s="16">
        <f t="shared" si="9"/>
        <v>1264.43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34"/>
      <c r="L109" s="34"/>
      <c r="M109" s="34"/>
      <c r="N109" s="16">
        <f t="shared" si="9"/>
        <v>0</v>
      </c>
    </row>
    <row r="110" spans="1:14" ht="12.75" customHeight="1">
      <c r="A110" s="55" t="s">
        <v>43</v>
      </c>
      <c r="B110" s="49" t="s">
        <v>35</v>
      </c>
      <c r="C110" s="49" t="s">
        <v>44</v>
      </c>
      <c r="D110" s="6" t="s">
        <v>8</v>
      </c>
      <c r="E110" s="6">
        <f aca="true" t="shared" si="26" ref="E110:L110">E111+E112+E113+E114</f>
        <v>60</v>
      </c>
      <c r="F110" s="6">
        <f t="shared" si="26"/>
        <v>20</v>
      </c>
      <c r="G110" s="6">
        <f t="shared" si="26"/>
        <v>43.3</v>
      </c>
      <c r="H110" s="12">
        <f t="shared" si="26"/>
        <v>18.9</v>
      </c>
      <c r="I110" s="12">
        <f t="shared" si="26"/>
        <v>20</v>
      </c>
      <c r="J110" s="33">
        <f t="shared" si="26"/>
        <v>20</v>
      </c>
      <c r="K110" s="33">
        <f t="shared" si="26"/>
        <v>30</v>
      </c>
      <c r="L110" s="33">
        <f t="shared" si="26"/>
        <v>20</v>
      </c>
      <c r="M110" s="33">
        <v>20</v>
      </c>
      <c r="N110" s="6">
        <f t="shared" si="9"/>
        <v>252.2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34"/>
      <c r="L111" s="34"/>
      <c r="M111" s="34"/>
      <c r="N111" s="16">
        <f t="shared" si="9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34"/>
      <c r="L112" s="34"/>
      <c r="M112" s="34"/>
      <c r="N112" s="16">
        <f t="shared" si="9"/>
        <v>0</v>
      </c>
    </row>
    <row r="113" spans="1:14" ht="25.5">
      <c r="A113" s="56"/>
      <c r="B113" s="52"/>
      <c r="C113" s="52"/>
      <c r="D113" s="2" t="s">
        <v>11</v>
      </c>
      <c r="E113" s="1">
        <v>60</v>
      </c>
      <c r="F113" s="1">
        <v>20</v>
      </c>
      <c r="G113" s="1">
        <v>43.3</v>
      </c>
      <c r="H113" s="13">
        <v>18.9</v>
      </c>
      <c r="I113" s="13">
        <v>20</v>
      </c>
      <c r="J113" s="34">
        <v>20</v>
      </c>
      <c r="K113" s="35">
        <v>30</v>
      </c>
      <c r="L113" s="34">
        <v>20</v>
      </c>
      <c r="M113" s="34">
        <v>20</v>
      </c>
      <c r="N113" s="16">
        <f t="shared" si="9"/>
        <v>252.2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34"/>
      <c r="L114" s="34"/>
      <c r="M114" s="34"/>
      <c r="N114" s="16">
        <f t="shared" si="9"/>
        <v>0</v>
      </c>
    </row>
    <row r="115" spans="1:14" ht="12.75" customHeight="1">
      <c r="A115" s="55" t="s">
        <v>45</v>
      </c>
      <c r="B115" s="49" t="s">
        <v>35</v>
      </c>
      <c r="C115" s="49" t="s">
        <v>46</v>
      </c>
      <c r="D115" s="6" t="s">
        <v>8</v>
      </c>
      <c r="E115" s="6">
        <f aca="true" t="shared" si="27" ref="E115:L115">E116+E117+E118+E119</f>
        <v>27</v>
      </c>
      <c r="F115" s="6">
        <f t="shared" si="27"/>
        <v>19.9</v>
      </c>
      <c r="G115" s="6">
        <f t="shared" si="27"/>
        <v>19.5</v>
      </c>
      <c r="H115" s="12">
        <f t="shared" si="27"/>
        <v>19.9</v>
      </c>
      <c r="I115" s="12">
        <f t="shared" si="27"/>
        <v>19.9</v>
      </c>
      <c r="J115" s="33">
        <f t="shared" si="27"/>
        <v>19.9</v>
      </c>
      <c r="K115" s="33">
        <f t="shared" si="27"/>
        <v>19.9</v>
      </c>
      <c r="L115" s="33">
        <f t="shared" si="27"/>
        <v>19.9</v>
      </c>
      <c r="M115" s="33">
        <v>19.9</v>
      </c>
      <c r="N115" s="6">
        <f t="shared" si="9"/>
        <v>185.80000000000004</v>
      </c>
    </row>
    <row r="116" spans="1:14" ht="25.5">
      <c r="A116" s="56"/>
      <c r="B116" s="52"/>
      <c r="C116" s="52"/>
      <c r="D116" s="2" t="s">
        <v>9</v>
      </c>
      <c r="E116" s="1"/>
      <c r="F116" s="1"/>
      <c r="G116" s="1"/>
      <c r="H116" s="13"/>
      <c r="I116" s="13"/>
      <c r="J116" s="34"/>
      <c r="K116" s="34"/>
      <c r="L116" s="34"/>
      <c r="M116" s="34"/>
      <c r="N116" s="16">
        <f t="shared" si="9"/>
        <v>0</v>
      </c>
    </row>
    <row r="117" spans="1:14" ht="25.5">
      <c r="A117" s="56"/>
      <c r="B117" s="52"/>
      <c r="C117" s="52"/>
      <c r="D117" s="2" t="s">
        <v>10</v>
      </c>
      <c r="E117" s="1"/>
      <c r="F117" s="1"/>
      <c r="G117" s="1"/>
      <c r="H117" s="13"/>
      <c r="I117" s="13"/>
      <c r="J117" s="34"/>
      <c r="K117" s="34"/>
      <c r="L117" s="34"/>
      <c r="M117" s="34"/>
      <c r="N117" s="16">
        <f aca="true" t="shared" si="28" ref="N117:N175">SUM(E117:M117)</f>
        <v>0</v>
      </c>
    </row>
    <row r="118" spans="1:14" ht="25.5">
      <c r="A118" s="56"/>
      <c r="B118" s="52"/>
      <c r="C118" s="52"/>
      <c r="D118" s="2" t="s">
        <v>11</v>
      </c>
      <c r="E118" s="1">
        <v>27</v>
      </c>
      <c r="F118" s="1">
        <v>19.9</v>
      </c>
      <c r="G118" s="1">
        <v>19.5</v>
      </c>
      <c r="H118" s="13">
        <v>19.9</v>
      </c>
      <c r="I118" s="13">
        <v>19.9</v>
      </c>
      <c r="J118" s="34">
        <v>19.9</v>
      </c>
      <c r="K118" s="34">
        <v>19.9</v>
      </c>
      <c r="L118" s="34">
        <v>19.9</v>
      </c>
      <c r="M118" s="34">
        <v>19.9</v>
      </c>
      <c r="N118" s="16">
        <f t="shared" si="28"/>
        <v>185.80000000000004</v>
      </c>
    </row>
    <row r="119" spans="1:14" ht="38.25">
      <c r="A119" s="57"/>
      <c r="B119" s="53"/>
      <c r="C119" s="53"/>
      <c r="D119" s="3" t="s">
        <v>12</v>
      </c>
      <c r="E119" s="1"/>
      <c r="F119" s="1"/>
      <c r="G119" s="1"/>
      <c r="H119" s="13"/>
      <c r="I119" s="13"/>
      <c r="J119" s="34"/>
      <c r="K119" s="34"/>
      <c r="L119" s="34"/>
      <c r="M119" s="34"/>
      <c r="N119" s="16">
        <f t="shared" si="28"/>
        <v>0</v>
      </c>
    </row>
    <row r="120" spans="1:14" ht="12.75" customHeight="1">
      <c r="A120" s="55" t="s">
        <v>47</v>
      </c>
      <c r="B120" s="49" t="s">
        <v>35</v>
      </c>
      <c r="C120" s="49" t="s">
        <v>48</v>
      </c>
      <c r="D120" s="6" t="s">
        <v>8</v>
      </c>
      <c r="E120" s="6">
        <f aca="true" t="shared" si="29" ref="E120:L120">E121+E122+E123+E124</f>
        <v>0</v>
      </c>
      <c r="F120" s="6">
        <f t="shared" si="29"/>
        <v>0</v>
      </c>
      <c r="G120" s="6">
        <f t="shared" si="29"/>
        <v>0</v>
      </c>
      <c r="H120" s="12">
        <f t="shared" si="29"/>
        <v>0</v>
      </c>
      <c r="I120" s="12">
        <f t="shared" si="29"/>
        <v>0</v>
      </c>
      <c r="J120" s="33">
        <f t="shared" si="29"/>
        <v>0</v>
      </c>
      <c r="K120" s="33">
        <f t="shared" si="29"/>
        <v>0</v>
      </c>
      <c r="L120" s="33">
        <f t="shared" si="29"/>
        <v>0</v>
      </c>
      <c r="M120" s="33"/>
      <c r="N120" s="16">
        <f t="shared" si="28"/>
        <v>0</v>
      </c>
    </row>
    <row r="121" spans="1:14" ht="25.5">
      <c r="A121" s="56"/>
      <c r="B121" s="52"/>
      <c r="C121" s="52"/>
      <c r="D121" s="2" t="s">
        <v>9</v>
      </c>
      <c r="E121" s="1"/>
      <c r="F121" s="1"/>
      <c r="G121" s="1"/>
      <c r="H121" s="13"/>
      <c r="I121" s="13"/>
      <c r="J121" s="34"/>
      <c r="K121" s="34"/>
      <c r="L121" s="34"/>
      <c r="M121" s="34"/>
      <c r="N121" s="16">
        <f t="shared" si="28"/>
        <v>0</v>
      </c>
    </row>
    <row r="122" spans="1:14" ht="25.5">
      <c r="A122" s="56"/>
      <c r="B122" s="52"/>
      <c r="C122" s="52"/>
      <c r="D122" s="2" t="s">
        <v>10</v>
      </c>
      <c r="E122" s="1"/>
      <c r="F122" s="1"/>
      <c r="G122" s="1"/>
      <c r="H122" s="13"/>
      <c r="I122" s="13"/>
      <c r="J122" s="34"/>
      <c r="K122" s="34"/>
      <c r="L122" s="34"/>
      <c r="M122" s="34"/>
      <c r="N122" s="16">
        <f t="shared" si="28"/>
        <v>0</v>
      </c>
    </row>
    <row r="123" spans="1:14" ht="25.5">
      <c r="A123" s="56"/>
      <c r="B123" s="52"/>
      <c r="C123" s="52"/>
      <c r="D123" s="2" t="s">
        <v>11</v>
      </c>
      <c r="E123" s="1"/>
      <c r="F123" s="1"/>
      <c r="G123" s="1"/>
      <c r="H123" s="13"/>
      <c r="I123" s="13"/>
      <c r="J123" s="34"/>
      <c r="K123" s="34"/>
      <c r="L123" s="34"/>
      <c r="M123" s="34"/>
      <c r="N123" s="16">
        <f t="shared" si="28"/>
        <v>0</v>
      </c>
    </row>
    <row r="124" spans="1:14" ht="38.25">
      <c r="A124" s="57"/>
      <c r="B124" s="53"/>
      <c r="C124" s="53"/>
      <c r="D124" s="3" t="s">
        <v>12</v>
      </c>
      <c r="E124" s="1"/>
      <c r="F124" s="1"/>
      <c r="G124" s="1"/>
      <c r="H124" s="13"/>
      <c r="I124" s="13"/>
      <c r="J124" s="34"/>
      <c r="K124" s="34"/>
      <c r="L124" s="34"/>
      <c r="M124" s="34"/>
      <c r="N124" s="16">
        <f t="shared" si="28"/>
        <v>0</v>
      </c>
    </row>
    <row r="125" spans="1:14" ht="12.75">
      <c r="A125" s="7"/>
      <c r="B125" s="8"/>
      <c r="C125" s="8"/>
      <c r="D125" s="3"/>
      <c r="E125" s="1"/>
      <c r="F125" s="1"/>
      <c r="G125" s="1"/>
      <c r="H125" s="13"/>
      <c r="I125" s="13"/>
      <c r="J125" s="34"/>
      <c r="K125" s="34"/>
      <c r="L125" s="34"/>
      <c r="M125" s="34"/>
      <c r="N125" s="16">
        <f t="shared" si="28"/>
        <v>0</v>
      </c>
    </row>
    <row r="126" spans="1:14" ht="12.75" customHeight="1">
      <c r="A126" s="55" t="s">
        <v>49</v>
      </c>
      <c r="B126" s="49" t="s">
        <v>35</v>
      </c>
      <c r="C126" s="49" t="s">
        <v>50</v>
      </c>
      <c r="D126" s="6" t="s">
        <v>8</v>
      </c>
      <c r="E126" s="6">
        <f aca="true" t="shared" si="30" ref="E126:L126">E127+E128+E129+E130</f>
        <v>0</v>
      </c>
      <c r="F126" s="6">
        <f t="shared" si="30"/>
        <v>0</v>
      </c>
      <c r="G126" s="6">
        <f t="shared" si="30"/>
        <v>0</v>
      </c>
      <c r="H126" s="12">
        <f t="shared" si="30"/>
        <v>0</v>
      </c>
      <c r="I126" s="12">
        <f t="shared" si="30"/>
        <v>0</v>
      </c>
      <c r="J126" s="33">
        <f t="shared" si="30"/>
        <v>0</v>
      </c>
      <c r="K126" s="33">
        <f t="shared" si="30"/>
        <v>0</v>
      </c>
      <c r="L126" s="33">
        <f t="shared" si="30"/>
        <v>0</v>
      </c>
      <c r="M126" s="33"/>
      <c r="N126" s="16">
        <f t="shared" si="28"/>
        <v>0</v>
      </c>
    </row>
    <row r="127" spans="1:14" ht="25.5">
      <c r="A127" s="56"/>
      <c r="B127" s="52"/>
      <c r="C127" s="52"/>
      <c r="D127" s="2" t="s">
        <v>9</v>
      </c>
      <c r="E127" s="1"/>
      <c r="F127" s="1"/>
      <c r="G127" s="1"/>
      <c r="H127" s="13"/>
      <c r="I127" s="13"/>
      <c r="J127" s="34"/>
      <c r="K127" s="34"/>
      <c r="L127" s="34"/>
      <c r="M127" s="34"/>
      <c r="N127" s="16">
        <f t="shared" si="28"/>
        <v>0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34"/>
      <c r="L128" s="34"/>
      <c r="M128" s="34"/>
      <c r="N128" s="16">
        <f t="shared" si="28"/>
        <v>0</v>
      </c>
    </row>
    <row r="129" spans="1:14" ht="25.5">
      <c r="A129" s="56"/>
      <c r="B129" s="52"/>
      <c r="C129" s="52"/>
      <c r="D129" s="2" t="s">
        <v>11</v>
      </c>
      <c r="E129" s="1"/>
      <c r="F129" s="1"/>
      <c r="G129" s="1"/>
      <c r="H129" s="13"/>
      <c r="I129" s="13"/>
      <c r="J129" s="34"/>
      <c r="K129" s="34"/>
      <c r="L129" s="34"/>
      <c r="M129" s="34"/>
      <c r="N129" s="16">
        <f t="shared" si="28"/>
        <v>0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34"/>
      <c r="L130" s="34"/>
      <c r="M130" s="34"/>
      <c r="N130" s="16">
        <f t="shared" si="28"/>
        <v>0</v>
      </c>
    </row>
    <row r="131" spans="1:14" ht="12.75" customHeight="1">
      <c r="A131" s="55" t="s">
        <v>51</v>
      </c>
      <c r="B131" s="49" t="s">
        <v>35</v>
      </c>
      <c r="C131" s="58" t="s">
        <v>72</v>
      </c>
      <c r="D131" s="6" t="s">
        <v>8</v>
      </c>
      <c r="E131" s="6">
        <f aca="true" t="shared" si="31" ref="E131:M131">E132+E133+E134+E135</f>
        <v>6404.5</v>
      </c>
      <c r="F131" s="6">
        <f t="shared" si="31"/>
        <v>6285.5</v>
      </c>
      <c r="G131" s="6">
        <f t="shared" si="31"/>
        <v>6572</v>
      </c>
      <c r="H131" s="12">
        <f t="shared" si="31"/>
        <v>7085</v>
      </c>
      <c r="I131" s="12">
        <f t="shared" si="31"/>
        <v>5851</v>
      </c>
      <c r="J131" s="33">
        <f t="shared" si="31"/>
        <v>5942.1</v>
      </c>
      <c r="K131" s="33">
        <f t="shared" si="31"/>
        <v>6035</v>
      </c>
      <c r="L131" s="33">
        <f t="shared" si="31"/>
        <v>6330</v>
      </c>
      <c r="M131" s="33">
        <f t="shared" si="31"/>
        <v>6595</v>
      </c>
      <c r="N131" s="6">
        <f t="shared" si="28"/>
        <v>57100.1</v>
      </c>
    </row>
    <row r="132" spans="1:14" ht="26.25" customHeight="1">
      <c r="A132" s="56"/>
      <c r="B132" s="52"/>
      <c r="C132" s="59"/>
      <c r="D132" s="2" t="s">
        <v>9</v>
      </c>
      <c r="E132" s="1"/>
      <c r="F132" s="1"/>
      <c r="G132" s="1"/>
      <c r="H132" s="13"/>
      <c r="I132" s="13"/>
      <c r="J132" s="34"/>
      <c r="K132" s="34"/>
      <c r="L132" s="34"/>
      <c r="M132" s="34"/>
      <c r="N132" s="16">
        <f t="shared" si="28"/>
        <v>0</v>
      </c>
    </row>
    <row r="133" spans="1:14" ht="29.25" customHeight="1">
      <c r="A133" s="56"/>
      <c r="B133" s="52"/>
      <c r="C133" s="59"/>
      <c r="D133" s="2" t="s">
        <v>10</v>
      </c>
      <c r="E133" s="1">
        <v>6404.5</v>
      </c>
      <c r="F133" s="1">
        <v>6285.5</v>
      </c>
      <c r="G133" s="1">
        <v>6572</v>
      </c>
      <c r="H133" s="13">
        <v>7085</v>
      </c>
      <c r="I133" s="13">
        <v>5851</v>
      </c>
      <c r="J133" s="34">
        <v>5942.1</v>
      </c>
      <c r="K133" s="34">
        <v>6035</v>
      </c>
      <c r="L133" s="34">
        <v>6330</v>
      </c>
      <c r="M133" s="34">
        <v>6595</v>
      </c>
      <c r="N133" s="16">
        <f t="shared" si="28"/>
        <v>57100.1</v>
      </c>
    </row>
    <row r="134" spans="1:14" ht="27.75" customHeight="1">
      <c r="A134" s="56"/>
      <c r="B134" s="52"/>
      <c r="C134" s="59"/>
      <c r="D134" s="2" t="s">
        <v>11</v>
      </c>
      <c r="E134" s="1"/>
      <c r="F134" s="1"/>
      <c r="G134" s="1"/>
      <c r="H134" s="13"/>
      <c r="I134" s="13"/>
      <c r="J134" s="34"/>
      <c r="K134" s="34"/>
      <c r="L134" s="34"/>
      <c r="M134" s="34"/>
      <c r="N134" s="16">
        <f t="shared" si="28"/>
        <v>0</v>
      </c>
    </row>
    <row r="135" spans="1:14" ht="38.25">
      <c r="A135" s="57"/>
      <c r="B135" s="53"/>
      <c r="C135" s="60"/>
      <c r="D135" s="3" t="s">
        <v>12</v>
      </c>
      <c r="E135" s="1"/>
      <c r="F135" s="1"/>
      <c r="G135" s="1"/>
      <c r="H135" s="13"/>
      <c r="I135" s="13"/>
      <c r="J135" s="34"/>
      <c r="K135" s="34"/>
      <c r="L135" s="34"/>
      <c r="M135" s="34"/>
      <c r="N135" s="16">
        <f t="shared" si="28"/>
        <v>0</v>
      </c>
    </row>
    <row r="136" spans="1:14" ht="12.75" customHeight="1">
      <c r="A136" s="55" t="s">
        <v>53</v>
      </c>
      <c r="B136" s="49" t="s">
        <v>35</v>
      </c>
      <c r="C136" s="49" t="s">
        <v>54</v>
      </c>
      <c r="D136" s="6" t="s">
        <v>8</v>
      </c>
      <c r="E136" s="6">
        <f aca="true" t="shared" si="32" ref="E136:L136">E137+E138+E139+E140</f>
        <v>0</v>
      </c>
      <c r="F136" s="6">
        <f t="shared" si="32"/>
        <v>467.2</v>
      </c>
      <c r="G136" s="6">
        <f t="shared" si="32"/>
        <v>0</v>
      </c>
      <c r="H136" s="12">
        <f t="shared" si="32"/>
        <v>0</v>
      </c>
      <c r="I136" s="12">
        <f t="shared" si="32"/>
        <v>0</v>
      </c>
      <c r="J136" s="33">
        <f t="shared" si="32"/>
        <v>0</v>
      </c>
      <c r="K136" s="33">
        <f t="shared" si="32"/>
        <v>0</v>
      </c>
      <c r="L136" s="33">
        <f t="shared" si="32"/>
        <v>0</v>
      </c>
      <c r="M136" s="33"/>
      <c r="N136" s="6">
        <f t="shared" si="28"/>
        <v>467.2</v>
      </c>
    </row>
    <row r="137" spans="1:14" ht="25.5">
      <c r="A137" s="56"/>
      <c r="B137" s="52"/>
      <c r="C137" s="52"/>
      <c r="D137" s="2" t="s">
        <v>9</v>
      </c>
      <c r="E137" s="1"/>
      <c r="F137" s="1">
        <v>443.8</v>
      </c>
      <c r="G137" s="1"/>
      <c r="H137" s="13"/>
      <c r="I137" s="13"/>
      <c r="J137" s="34"/>
      <c r="K137" s="34"/>
      <c r="L137" s="34"/>
      <c r="M137" s="34"/>
      <c r="N137" s="16">
        <f t="shared" si="28"/>
        <v>443.8</v>
      </c>
    </row>
    <row r="138" spans="1:14" ht="25.5">
      <c r="A138" s="56"/>
      <c r="B138" s="52"/>
      <c r="C138" s="52"/>
      <c r="D138" s="2" t="s">
        <v>10</v>
      </c>
      <c r="E138" s="1"/>
      <c r="F138" s="1"/>
      <c r="G138" s="1"/>
      <c r="H138" s="13"/>
      <c r="I138" s="13"/>
      <c r="J138" s="34"/>
      <c r="K138" s="34"/>
      <c r="L138" s="34"/>
      <c r="M138" s="34"/>
      <c r="N138" s="16">
        <f t="shared" si="28"/>
        <v>0</v>
      </c>
    </row>
    <row r="139" spans="1:14" ht="25.5">
      <c r="A139" s="56"/>
      <c r="B139" s="52"/>
      <c r="C139" s="52"/>
      <c r="D139" s="2" t="s">
        <v>11</v>
      </c>
      <c r="E139" s="1"/>
      <c r="F139" s="1">
        <v>23.4</v>
      </c>
      <c r="G139" s="1"/>
      <c r="H139" s="13"/>
      <c r="I139" s="13"/>
      <c r="J139" s="34"/>
      <c r="K139" s="34"/>
      <c r="L139" s="34"/>
      <c r="M139" s="34"/>
      <c r="N139" s="16">
        <f t="shared" si="28"/>
        <v>23.4</v>
      </c>
    </row>
    <row r="140" spans="1:14" ht="38.25">
      <c r="A140" s="57"/>
      <c r="B140" s="53"/>
      <c r="C140" s="53"/>
      <c r="D140" s="3" t="s">
        <v>12</v>
      </c>
      <c r="E140" s="1"/>
      <c r="F140" s="1"/>
      <c r="G140" s="1"/>
      <c r="H140" s="13"/>
      <c r="I140" s="13"/>
      <c r="J140" s="34"/>
      <c r="K140" s="34"/>
      <c r="L140" s="34"/>
      <c r="M140" s="34"/>
      <c r="N140" s="16">
        <f t="shared" si="28"/>
        <v>0</v>
      </c>
    </row>
    <row r="141" spans="1:14" ht="12.75" customHeight="1">
      <c r="A141" s="55" t="s">
        <v>56</v>
      </c>
      <c r="B141" s="49" t="s">
        <v>35</v>
      </c>
      <c r="C141" s="49" t="s">
        <v>55</v>
      </c>
      <c r="D141" s="6" t="s">
        <v>8</v>
      </c>
      <c r="E141" s="6">
        <f aca="true" t="shared" si="33" ref="E141:L141">E142+E143+E144+E145</f>
        <v>0</v>
      </c>
      <c r="F141" s="6">
        <f t="shared" si="33"/>
        <v>0</v>
      </c>
      <c r="G141" s="6">
        <f t="shared" si="33"/>
        <v>901.1</v>
      </c>
      <c r="H141" s="12">
        <f t="shared" si="33"/>
        <v>0</v>
      </c>
      <c r="I141" s="12">
        <f t="shared" si="33"/>
        <v>0</v>
      </c>
      <c r="J141" s="33">
        <f t="shared" si="33"/>
        <v>0</v>
      </c>
      <c r="K141" s="33">
        <f t="shared" si="33"/>
        <v>0</v>
      </c>
      <c r="L141" s="33">
        <f t="shared" si="33"/>
        <v>0</v>
      </c>
      <c r="M141" s="33"/>
      <c r="N141" s="6">
        <f t="shared" si="28"/>
        <v>901.1</v>
      </c>
    </row>
    <row r="142" spans="1:14" ht="25.5">
      <c r="A142" s="56"/>
      <c r="B142" s="52"/>
      <c r="C142" s="52"/>
      <c r="D142" s="2" t="s">
        <v>9</v>
      </c>
      <c r="E142" s="1"/>
      <c r="F142" s="1"/>
      <c r="G142" s="1">
        <v>856</v>
      </c>
      <c r="H142" s="13"/>
      <c r="I142" s="13"/>
      <c r="J142" s="34"/>
      <c r="K142" s="34"/>
      <c r="L142" s="34"/>
      <c r="M142" s="34"/>
      <c r="N142" s="16">
        <f t="shared" si="28"/>
        <v>856</v>
      </c>
    </row>
    <row r="143" spans="1:14" ht="25.5">
      <c r="A143" s="56"/>
      <c r="B143" s="52"/>
      <c r="C143" s="52"/>
      <c r="D143" s="2" t="s">
        <v>10</v>
      </c>
      <c r="E143" s="1"/>
      <c r="F143" s="1"/>
      <c r="G143" s="1"/>
      <c r="H143" s="13"/>
      <c r="I143" s="13"/>
      <c r="J143" s="34"/>
      <c r="K143" s="34"/>
      <c r="L143" s="34"/>
      <c r="M143" s="34"/>
      <c r="N143" s="16">
        <f t="shared" si="28"/>
        <v>0</v>
      </c>
    </row>
    <row r="144" spans="1:14" ht="25.5">
      <c r="A144" s="56"/>
      <c r="B144" s="52"/>
      <c r="C144" s="52"/>
      <c r="D144" s="2" t="s">
        <v>11</v>
      </c>
      <c r="E144" s="1"/>
      <c r="F144" s="1"/>
      <c r="G144" s="1">
        <v>45.1</v>
      </c>
      <c r="H144" s="13"/>
      <c r="I144" s="13"/>
      <c r="J144" s="34"/>
      <c r="K144" s="34"/>
      <c r="L144" s="34"/>
      <c r="M144" s="34"/>
      <c r="N144" s="16">
        <f t="shared" si="28"/>
        <v>45.1</v>
      </c>
    </row>
    <row r="145" spans="1:14" ht="38.25">
      <c r="A145" s="57"/>
      <c r="B145" s="53"/>
      <c r="C145" s="53"/>
      <c r="D145" s="3" t="s">
        <v>12</v>
      </c>
      <c r="E145" s="1"/>
      <c r="F145" s="1"/>
      <c r="G145" s="1"/>
      <c r="H145" s="13"/>
      <c r="I145" s="13"/>
      <c r="J145" s="34"/>
      <c r="K145" s="34"/>
      <c r="L145" s="34"/>
      <c r="M145" s="34"/>
      <c r="N145" s="16">
        <f t="shared" si="28"/>
        <v>0</v>
      </c>
    </row>
    <row r="146" spans="1:14" ht="12.75">
      <c r="A146" s="46" t="s">
        <v>64</v>
      </c>
      <c r="B146" s="49" t="s">
        <v>35</v>
      </c>
      <c r="C146" s="49" t="s">
        <v>65</v>
      </c>
      <c r="D146" s="6" t="s">
        <v>8</v>
      </c>
      <c r="E146" s="1"/>
      <c r="F146" s="1"/>
      <c r="G146" s="1"/>
      <c r="H146" s="12">
        <f>H147+H148+H149+H150</f>
        <v>1037.9</v>
      </c>
      <c r="I146" s="12">
        <f>I148+I149</f>
        <v>190.1</v>
      </c>
      <c r="J146" s="34"/>
      <c r="K146" s="33">
        <f>K148+K149</f>
        <v>1111.77</v>
      </c>
      <c r="L146" s="34"/>
      <c r="M146" s="34"/>
      <c r="N146" s="6">
        <f t="shared" si="28"/>
        <v>2339.77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34"/>
      <c r="L147" s="34"/>
      <c r="M147" s="34"/>
      <c r="N147" s="16">
        <f t="shared" si="28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>
        <v>986</v>
      </c>
      <c r="I148" s="13">
        <v>180.6</v>
      </c>
      <c r="J148" s="34"/>
      <c r="K148" s="34">
        <v>1100</v>
      </c>
      <c r="L148" s="34"/>
      <c r="M148" s="34"/>
      <c r="N148" s="16">
        <f t="shared" si="28"/>
        <v>2266.6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>
        <v>51.9</v>
      </c>
      <c r="I149" s="13">
        <v>9.5</v>
      </c>
      <c r="J149" s="34"/>
      <c r="K149" s="34">
        <v>11.77</v>
      </c>
      <c r="L149" s="34"/>
      <c r="M149" s="34"/>
      <c r="N149" s="16">
        <f>SUM(E149:M149)</f>
        <v>73.17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34"/>
      <c r="L150" s="34"/>
      <c r="M150" s="34"/>
      <c r="N150" s="16">
        <f t="shared" si="28"/>
        <v>0</v>
      </c>
    </row>
    <row r="151" spans="1:14" ht="12.75">
      <c r="A151" s="46" t="s">
        <v>76</v>
      </c>
      <c r="B151" s="49" t="s">
        <v>35</v>
      </c>
      <c r="C151" s="49" t="s">
        <v>77</v>
      </c>
      <c r="D151" s="6" t="s">
        <v>8</v>
      </c>
      <c r="E151" s="1"/>
      <c r="F151" s="1"/>
      <c r="G151" s="1"/>
      <c r="H151" s="12">
        <f>H152+H153+H154+H155</f>
        <v>0</v>
      </c>
      <c r="I151" s="12">
        <f>I153+I154</f>
        <v>0</v>
      </c>
      <c r="J151" s="33">
        <f>J152+J153+J154+J155</f>
        <v>854.2</v>
      </c>
      <c r="K151" s="33">
        <f>K153</f>
        <v>1346.742</v>
      </c>
      <c r="L151" s="33"/>
      <c r="M151" s="33"/>
      <c r="N151" s="6">
        <f t="shared" si="28"/>
        <v>2200.942</v>
      </c>
    </row>
    <row r="152" spans="1:14" ht="25.5">
      <c r="A152" s="54"/>
      <c r="B152" s="50"/>
      <c r="C152" s="52"/>
      <c r="D152" s="2" t="s">
        <v>9</v>
      </c>
      <c r="E152" s="1"/>
      <c r="F152" s="1"/>
      <c r="G152" s="1"/>
      <c r="H152" s="13"/>
      <c r="I152" s="13"/>
      <c r="J152" s="34"/>
      <c r="K152" s="34"/>
      <c r="L152" s="34"/>
      <c r="M152" s="34"/>
      <c r="N152" s="16">
        <f t="shared" si="28"/>
        <v>0</v>
      </c>
    </row>
    <row r="153" spans="1:14" ht="25.5">
      <c r="A153" s="54"/>
      <c r="B153" s="50"/>
      <c r="C153" s="52"/>
      <c r="D153" s="2" t="s">
        <v>10</v>
      </c>
      <c r="E153" s="1"/>
      <c r="F153" s="1"/>
      <c r="G153" s="1"/>
      <c r="H153" s="13"/>
      <c r="I153" s="13"/>
      <c r="J153" s="34"/>
      <c r="K153" s="34">
        <v>1346.742</v>
      </c>
      <c r="L153" s="34"/>
      <c r="M153" s="34"/>
      <c r="N153" s="16">
        <f t="shared" si="28"/>
        <v>1346.742</v>
      </c>
    </row>
    <row r="154" spans="1:14" ht="25.5">
      <c r="A154" s="54"/>
      <c r="B154" s="50"/>
      <c r="C154" s="52"/>
      <c r="D154" s="2" t="s">
        <v>11</v>
      </c>
      <c r="E154" s="1"/>
      <c r="F154" s="1"/>
      <c r="G154" s="1"/>
      <c r="H154" s="13"/>
      <c r="I154" s="13"/>
      <c r="J154" s="34">
        <v>854.2</v>
      </c>
      <c r="K154" s="34"/>
      <c r="L154" s="34"/>
      <c r="M154" s="34"/>
      <c r="N154" s="16">
        <f t="shared" si="28"/>
        <v>854.2</v>
      </c>
    </row>
    <row r="155" spans="1:14" ht="38.25">
      <c r="A155" s="45"/>
      <c r="B155" s="51"/>
      <c r="C155" s="53"/>
      <c r="D155" s="3" t="s">
        <v>12</v>
      </c>
      <c r="E155" s="1"/>
      <c r="F155" s="1"/>
      <c r="G155" s="1"/>
      <c r="H155" s="13"/>
      <c r="I155" s="13"/>
      <c r="J155" s="34"/>
      <c r="K155" s="34"/>
      <c r="L155" s="34"/>
      <c r="M155" s="34"/>
      <c r="N155" s="16">
        <f t="shared" si="28"/>
        <v>0</v>
      </c>
    </row>
    <row r="156" spans="1:14" ht="12.75">
      <c r="A156" s="46" t="s">
        <v>78</v>
      </c>
      <c r="B156" s="49" t="s">
        <v>35</v>
      </c>
      <c r="C156" s="49" t="s">
        <v>79</v>
      </c>
      <c r="D156" s="6" t="s">
        <v>8</v>
      </c>
      <c r="E156" s="1"/>
      <c r="F156" s="1"/>
      <c r="G156" s="1"/>
      <c r="H156" s="12">
        <f>H157+H158+H159+H160</f>
        <v>0</v>
      </c>
      <c r="I156" s="12">
        <f>I158+I159</f>
        <v>526.3</v>
      </c>
      <c r="J156" s="33">
        <f>J157+J158+J159+J160</f>
        <v>0</v>
      </c>
      <c r="K156" s="34"/>
      <c r="L156" s="34"/>
      <c r="M156" s="34"/>
      <c r="N156" s="6">
        <f t="shared" si="28"/>
        <v>526.3</v>
      </c>
    </row>
    <row r="157" spans="1:14" ht="25.5">
      <c r="A157" s="54"/>
      <c r="B157" s="50"/>
      <c r="C157" s="52"/>
      <c r="D157" s="2" t="s">
        <v>9</v>
      </c>
      <c r="E157" s="1"/>
      <c r="F157" s="1"/>
      <c r="G157" s="1"/>
      <c r="H157" s="13"/>
      <c r="I157" s="13"/>
      <c r="J157" s="34"/>
      <c r="K157" s="34"/>
      <c r="L157" s="34"/>
      <c r="M157" s="34"/>
      <c r="N157" s="16">
        <f t="shared" si="28"/>
        <v>0</v>
      </c>
    </row>
    <row r="158" spans="1:14" ht="25.5">
      <c r="A158" s="54"/>
      <c r="B158" s="50"/>
      <c r="C158" s="52"/>
      <c r="D158" s="2" t="s">
        <v>10</v>
      </c>
      <c r="E158" s="1"/>
      <c r="F158" s="1"/>
      <c r="G158" s="1"/>
      <c r="H158" s="13"/>
      <c r="I158" s="13">
        <v>500</v>
      </c>
      <c r="J158" s="34"/>
      <c r="K158" s="34"/>
      <c r="L158" s="34"/>
      <c r="M158" s="34"/>
      <c r="N158" s="16">
        <f t="shared" si="28"/>
        <v>500</v>
      </c>
    </row>
    <row r="159" spans="1:14" ht="25.5">
      <c r="A159" s="54"/>
      <c r="B159" s="50"/>
      <c r="C159" s="52"/>
      <c r="D159" s="2" t="s">
        <v>11</v>
      </c>
      <c r="E159" s="1"/>
      <c r="F159" s="1"/>
      <c r="G159" s="1"/>
      <c r="H159" s="13"/>
      <c r="I159" s="13">
        <v>26.3</v>
      </c>
      <c r="J159" s="34"/>
      <c r="K159" s="34"/>
      <c r="L159" s="34"/>
      <c r="M159" s="34"/>
      <c r="N159" s="16">
        <f t="shared" si="28"/>
        <v>26.3</v>
      </c>
    </row>
    <row r="160" spans="1:14" ht="38.25">
      <c r="A160" s="45"/>
      <c r="B160" s="51"/>
      <c r="C160" s="53"/>
      <c r="D160" s="3" t="s">
        <v>12</v>
      </c>
      <c r="E160" s="1"/>
      <c r="F160" s="1"/>
      <c r="G160" s="1"/>
      <c r="H160" s="13"/>
      <c r="I160" s="13"/>
      <c r="J160" s="34"/>
      <c r="K160" s="34"/>
      <c r="L160" s="34"/>
      <c r="M160" s="34"/>
      <c r="N160" s="16">
        <f t="shared" si="28"/>
        <v>0</v>
      </c>
    </row>
    <row r="161" spans="1:14" ht="12.75">
      <c r="A161" s="46" t="s">
        <v>102</v>
      </c>
      <c r="B161" s="49" t="s">
        <v>35</v>
      </c>
      <c r="C161" s="49" t="s">
        <v>106</v>
      </c>
      <c r="D161" s="30" t="s">
        <v>95</v>
      </c>
      <c r="E161" s="1"/>
      <c r="F161" s="1"/>
      <c r="G161" s="1"/>
      <c r="H161" s="13"/>
      <c r="I161" s="13"/>
      <c r="J161" s="34">
        <f>J163+J164</f>
        <v>5790</v>
      </c>
      <c r="K161" s="34"/>
      <c r="L161" s="34"/>
      <c r="M161" s="34"/>
      <c r="N161" s="6">
        <f t="shared" si="28"/>
        <v>5790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34"/>
      <c r="L162" s="34"/>
      <c r="M162" s="34"/>
      <c r="N162" s="16">
        <f t="shared" si="28"/>
        <v>0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>
        <v>5500.5</v>
      </c>
      <c r="K163" s="34"/>
      <c r="L163" s="34"/>
      <c r="M163" s="34"/>
      <c r="N163" s="16">
        <f t="shared" si="28"/>
        <v>5500.5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>
        <v>289.5</v>
      </c>
      <c r="K164" s="34"/>
      <c r="L164" s="34"/>
      <c r="M164" s="34"/>
      <c r="N164" s="16">
        <f t="shared" si="28"/>
        <v>289.5</v>
      </c>
    </row>
    <row r="165" spans="1:14" ht="97.5" customHeight="1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34"/>
      <c r="L165" s="34"/>
      <c r="M165" s="34"/>
      <c r="N165" s="16">
        <f t="shared" si="28"/>
        <v>0</v>
      </c>
    </row>
    <row r="166" spans="1:14" ht="12.75">
      <c r="A166" s="46" t="s">
        <v>103</v>
      </c>
      <c r="B166" s="49" t="s">
        <v>35</v>
      </c>
      <c r="C166" s="49" t="s">
        <v>105</v>
      </c>
      <c r="D166" s="30" t="s">
        <v>95</v>
      </c>
      <c r="E166" s="1"/>
      <c r="F166" s="1"/>
      <c r="G166" s="1"/>
      <c r="H166" s="13"/>
      <c r="I166" s="13"/>
      <c r="J166" s="34"/>
      <c r="K166" s="33">
        <f>K168+K169</f>
        <v>6595.8</v>
      </c>
      <c r="L166" s="34"/>
      <c r="M166" s="34"/>
      <c r="N166" s="6">
        <f t="shared" si="28"/>
        <v>6595.8</v>
      </c>
    </row>
    <row r="167" spans="1:14" ht="25.5" customHeight="1">
      <c r="A167" s="47"/>
      <c r="B167" s="50"/>
      <c r="C167" s="50"/>
      <c r="D167" s="2" t="s">
        <v>9</v>
      </c>
      <c r="E167" s="1"/>
      <c r="F167" s="1"/>
      <c r="G167" s="1"/>
      <c r="H167" s="13"/>
      <c r="I167" s="13"/>
      <c r="J167" s="34"/>
      <c r="K167" s="34"/>
      <c r="L167" s="34"/>
      <c r="M167" s="34"/>
      <c r="N167" s="16">
        <f t="shared" si="28"/>
        <v>0</v>
      </c>
    </row>
    <row r="168" spans="1:14" ht="25.5">
      <c r="A168" s="47"/>
      <c r="B168" s="50"/>
      <c r="C168" s="50"/>
      <c r="D168" s="2" t="s">
        <v>10</v>
      </c>
      <c r="E168" s="1"/>
      <c r="F168" s="1"/>
      <c r="G168" s="1"/>
      <c r="H168" s="13"/>
      <c r="I168" s="13"/>
      <c r="J168" s="34" t="s">
        <v>92</v>
      </c>
      <c r="K168" s="34">
        <v>6232.6</v>
      </c>
      <c r="L168" s="34"/>
      <c r="M168" s="34"/>
      <c r="N168" s="16">
        <f t="shared" si="28"/>
        <v>6232.6</v>
      </c>
    </row>
    <row r="169" spans="1:14" ht="25.5">
      <c r="A169" s="47"/>
      <c r="B169" s="50"/>
      <c r="C169" s="50"/>
      <c r="D169" s="2" t="s">
        <v>11</v>
      </c>
      <c r="E169" s="1"/>
      <c r="F169" s="1"/>
      <c r="G169" s="1"/>
      <c r="H169" s="13"/>
      <c r="I169" s="13"/>
      <c r="J169" s="34" t="s">
        <v>92</v>
      </c>
      <c r="K169" s="34">
        <v>363.2</v>
      </c>
      <c r="L169" s="34"/>
      <c r="M169" s="34"/>
      <c r="N169" s="16">
        <f t="shared" si="28"/>
        <v>363.2</v>
      </c>
    </row>
    <row r="170" spans="1:14" ht="38.25">
      <c r="A170" s="48"/>
      <c r="B170" s="51"/>
      <c r="C170" s="51"/>
      <c r="D170" s="3" t="s">
        <v>12</v>
      </c>
      <c r="E170" s="1"/>
      <c r="F170" s="1"/>
      <c r="G170" s="1"/>
      <c r="H170" s="13"/>
      <c r="I170" s="13"/>
      <c r="J170" s="34"/>
      <c r="K170" s="34"/>
      <c r="L170" s="34"/>
      <c r="M170" s="34"/>
      <c r="N170" s="16">
        <f t="shared" si="28"/>
        <v>0</v>
      </c>
    </row>
    <row r="171" spans="1:14" ht="12.75">
      <c r="A171" s="46" t="s">
        <v>104</v>
      </c>
      <c r="B171" s="49" t="s">
        <v>35</v>
      </c>
      <c r="C171" s="49" t="s">
        <v>107</v>
      </c>
      <c r="D171" s="30" t="s">
        <v>95</v>
      </c>
      <c r="E171" s="1"/>
      <c r="F171" s="1"/>
      <c r="G171" s="1"/>
      <c r="H171" s="13"/>
      <c r="I171" s="13"/>
      <c r="J171" s="34"/>
      <c r="K171" s="33">
        <f>K172+K174</f>
        <v>0</v>
      </c>
      <c r="L171" s="34"/>
      <c r="M171" s="34"/>
      <c r="N171" s="6">
        <f t="shared" si="28"/>
        <v>0</v>
      </c>
    </row>
    <row r="172" spans="1:14" ht="25.5" customHeight="1">
      <c r="A172" s="47"/>
      <c r="B172" s="50"/>
      <c r="C172" s="50"/>
      <c r="D172" s="2" t="s">
        <v>9</v>
      </c>
      <c r="E172" s="1"/>
      <c r="F172" s="1"/>
      <c r="G172" s="1"/>
      <c r="H172" s="13"/>
      <c r="I172" s="13"/>
      <c r="J172" s="34"/>
      <c r="K172" s="34"/>
      <c r="L172" s="34"/>
      <c r="M172" s="34"/>
      <c r="N172" s="16">
        <f t="shared" si="28"/>
        <v>0</v>
      </c>
    </row>
    <row r="173" spans="1:14" ht="25.5">
      <c r="A173" s="47"/>
      <c r="B173" s="50"/>
      <c r="C173" s="50"/>
      <c r="D173" s="2" t="s">
        <v>10</v>
      </c>
      <c r="E173" s="1"/>
      <c r="F173" s="1"/>
      <c r="G173" s="1"/>
      <c r="H173" s="13"/>
      <c r="I173" s="13"/>
      <c r="J173" s="34" t="s">
        <v>92</v>
      </c>
      <c r="L173" s="34"/>
      <c r="M173" s="34"/>
      <c r="N173" s="16">
        <f t="shared" si="28"/>
        <v>0</v>
      </c>
    </row>
    <row r="174" spans="1:14" ht="25.5">
      <c r="A174" s="47"/>
      <c r="B174" s="50"/>
      <c r="C174" s="50"/>
      <c r="D174" s="2" t="s">
        <v>11</v>
      </c>
      <c r="E174" s="1"/>
      <c r="F174" s="1"/>
      <c r="G174" s="1"/>
      <c r="H174" s="13"/>
      <c r="I174" s="13"/>
      <c r="J174" s="34" t="s">
        <v>92</v>
      </c>
      <c r="K174" s="34"/>
      <c r="L174" s="34"/>
      <c r="M174" s="34"/>
      <c r="N174" s="16">
        <f t="shared" si="28"/>
        <v>0</v>
      </c>
    </row>
    <row r="175" spans="1:14" ht="38.25">
      <c r="A175" s="48"/>
      <c r="B175" s="51"/>
      <c r="C175" s="51"/>
      <c r="D175" s="3" t="s">
        <v>12</v>
      </c>
      <c r="E175" s="1"/>
      <c r="F175" s="1"/>
      <c r="G175" s="1"/>
      <c r="H175" s="13"/>
      <c r="I175" s="13"/>
      <c r="J175" s="34"/>
      <c r="K175" s="34"/>
      <c r="L175" s="34"/>
      <c r="M175" s="34"/>
      <c r="N175" s="16">
        <f t="shared" si="28"/>
        <v>0</v>
      </c>
    </row>
    <row r="176" spans="1:14" ht="12.75">
      <c r="A176" s="46" t="s">
        <v>113</v>
      </c>
      <c r="B176" s="49" t="s">
        <v>35</v>
      </c>
      <c r="C176" s="49" t="s">
        <v>114</v>
      </c>
      <c r="D176" s="30" t="s">
        <v>95</v>
      </c>
      <c r="E176" s="1"/>
      <c r="F176" s="1"/>
      <c r="G176" s="1"/>
      <c r="H176" s="13"/>
      <c r="I176" s="13"/>
      <c r="J176" s="34"/>
      <c r="K176" s="33">
        <f>K177+K179</f>
        <v>50</v>
      </c>
      <c r="L176" s="34"/>
      <c r="M176" s="34"/>
      <c r="N176" s="6">
        <f>SUM(E176:M176)</f>
        <v>50</v>
      </c>
    </row>
    <row r="177" spans="1:14" ht="25.5" customHeight="1">
      <c r="A177" s="47"/>
      <c r="B177" s="50"/>
      <c r="C177" s="50"/>
      <c r="D177" s="2" t="s">
        <v>9</v>
      </c>
      <c r="E177" s="1"/>
      <c r="F177" s="1"/>
      <c r="G177" s="1"/>
      <c r="H177" s="13"/>
      <c r="I177" s="13"/>
      <c r="J177" s="34"/>
      <c r="K177" s="34"/>
      <c r="L177" s="34"/>
      <c r="M177" s="34"/>
      <c r="N177" s="16">
        <f>SUM(E177:M177)</f>
        <v>0</v>
      </c>
    </row>
    <row r="178" spans="1:14" ht="25.5">
      <c r="A178" s="47"/>
      <c r="B178" s="50"/>
      <c r="C178" s="50"/>
      <c r="D178" s="2" t="s">
        <v>10</v>
      </c>
      <c r="E178" s="1"/>
      <c r="F178" s="1"/>
      <c r="G178" s="1"/>
      <c r="H178" s="13"/>
      <c r="I178" s="13"/>
      <c r="J178" s="34" t="s">
        <v>92</v>
      </c>
      <c r="L178" s="34"/>
      <c r="M178" s="34"/>
      <c r="N178" s="16">
        <f>SUM(E178:M178)</f>
        <v>0</v>
      </c>
    </row>
    <row r="179" spans="1:14" ht="25.5">
      <c r="A179" s="47"/>
      <c r="B179" s="50"/>
      <c r="C179" s="50"/>
      <c r="D179" s="2" t="s">
        <v>11</v>
      </c>
      <c r="E179" s="1"/>
      <c r="F179" s="1"/>
      <c r="G179" s="1"/>
      <c r="H179" s="13"/>
      <c r="I179" s="13"/>
      <c r="J179" s="34" t="s">
        <v>92</v>
      </c>
      <c r="K179" s="34">
        <v>50</v>
      </c>
      <c r="L179" s="34"/>
      <c r="M179" s="34"/>
      <c r="N179" s="16">
        <f>SUM(E179:M179)</f>
        <v>50</v>
      </c>
    </row>
    <row r="180" spans="1:14" ht="38.25">
      <c r="A180" s="48"/>
      <c r="B180" s="51"/>
      <c r="C180" s="51"/>
      <c r="D180" s="3" t="s">
        <v>12</v>
      </c>
      <c r="E180" s="1"/>
      <c r="F180" s="1"/>
      <c r="G180" s="1"/>
      <c r="H180" s="13"/>
      <c r="I180" s="13"/>
      <c r="J180" s="34"/>
      <c r="K180" s="34"/>
      <c r="L180" s="34"/>
      <c r="M180" s="34"/>
      <c r="N180" s="16">
        <f>SUM(E180:M180)</f>
        <v>0</v>
      </c>
    </row>
  </sheetData>
  <sheetProtection/>
  <mergeCells count="108">
    <mergeCell ref="A176:A180"/>
    <mergeCell ref="B176:B180"/>
    <mergeCell ref="C176:C180"/>
    <mergeCell ref="A171:A175"/>
    <mergeCell ref="B171:B175"/>
    <mergeCell ref="C171:C175"/>
    <mergeCell ref="A161:A165"/>
    <mergeCell ref="B161:B165"/>
    <mergeCell ref="C161:C165"/>
    <mergeCell ref="A166:A170"/>
    <mergeCell ref="B166:B170"/>
    <mergeCell ref="C166:C170"/>
    <mergeCell ref="A151:A155"/>
    <mergeCell ref="B151:B155"/>
    <mergeCell ref="C151:C155"/>
    <mergeCell ref="A156:A160"/>
    <mergeCell ref="B156:B160"/>
    <mergeCell ref="C156:C160"/>
    <mergeCell ref="A141:A145"/>
    <mergeCell ref="B141:B145"/>
    <mergeCell ref="C141:C145"/>
    <mergeCell ref="A146:A150"/>
    <mergeCell ref="B146:B150"/>
    <mergeCell ref="C146:C150"/>
    <mergeCell ref="A131:A135"/>
    <mergeCell ref="B131:B135"/>
    <mergeCell ref="C131:C135"/>
    <mergeCell ref="A136:A140"/>
    <mergeCell ref="B136:B140"/>
    <mergeCell ref="C136:C140"/>
    <mergeCell ref="A120:A124"/>
    <mergeCell ref="B120:B124"/>
    <mergeCell ref="C120:C124"/>
    <mergeCell ref="A126:A130"/>
    <mergeCell ref="B126:B130"/>
    <mergeCell ref="C126:C130"/>
    <mergeCell ref="A110:A114"/>
    <mergeCell ref="B110:B114"/>
    <mergeCell ref="C110:C114"/>
    <mergeCell ref="A115:A119"/>
    <mergeCell ref="B115:B119"/>
    <mergeCell ref="C115:C119"/>
    <mergeCell ref="A99:A103"/>
    <mergeCell ref="B99:B103"/>
    <mergeCell ref="C99:C103"/>
    <mergeCell ref="A105:A109"/>
    <mergeCell ref="B105:B109"/>
    <mergeCell ref="C105:C109"/>
    <mergeCell ref="A89:A93"/>
    <mergeCell ref="B89:B93"/>
    <mergeCell ref="C89:C93"/>
    <mergeCell ref="A94:A98"/>
    <mergeCell ref="B94:B98"/>
    <mergeCell ref="C94:C98"/>
    <mergeCell ref="A78:A82"/>
    <mergeCell ref="B78:B82"/>
    <mergeCell ref="C78:C82"/>
    <mergeCell ref="A84:A88"/>
    <mergeCell ref="B84:B88"/>
    <mergeCell ref="C84:C88"/>
    <mergeCell ref="A68:A72"/>
    <mergeCell ref="B68:B72"/>
    <mergeCell ref="C68:C72"/>
    <mergeCell ref="A73:A77"/>
    <mergeCell ref="B73:B77"/>
    <mergeCell ref="C73:C77"/>
    <mergeCell ref="A58:A62"/>
    <mergeCell ref="B58:B62"/>
    <mergeCell ref="C58:C62"/>
    <mergeCell ref="A63:A67"/>
    <mergeCell ref="B63:B67"/>
    <mergeCell ref="C63:C67"/>
    <mergeCell ref="A47:A51"/>
    <mergeCell ref="B47:B51"/>
    <mergeCell ref="C47:C51"/>
    <mergeCell ref="A53:A57"/>
    <mergeCell ref="B53:B57"/>
    <mergeCell ref="C53:C57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N19:N21"/>
    <mergeCell ref="A22:A26"/>
    <mergeCell ref="B22:B26"/>
    <mergeCell ref="C22:C26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N177"/>
  <sheetViews>
    <sheetView zoomScalePageLayoutView="0" workbookViewId="0" topLeftCell="A13">
      <pane xSplit="3" ySplit="9" topLeftCell="F168" activePane="bottomRight" state="frozen"/>
      <selection pane="topLeft" activeCell="A13" sqref="A13"/>
      <selection pane="topRight" activeCell="D13" sqref="D13"/>
      <selection pane="bottomLeft" activeCell="A22" sqref="A22"/>
      <selection pane="bottomRight" activeCell="L38" sqref="L38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31" customWidth="1"/>
    <col min="12" max="13" width="10.28125" style="31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36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37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38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33">
        <f t="shared" si="0"/>
        <v>174446.17200000002</v>
      </c>
      <c r="L22" s="33">
        <f t="shared" si="0"/>
        <v>154703.2</v>
      </c>
      <c r="M22" s="33">
        <f>M23+M24+M25+M26</f>
        <v>154053</v>
      </c>
      <c r="N22" s="6">
        <f aca="true" t="shared" si="1" ref="N22:N31">SUM(E22:M22)</f>
        <v>1442017.272</v>
      </c>
    </row>
    <row r="23" spans="1:14" ht="25.5">
      <c r="A23" s="50"/>
      <c r="B23" s="50"/>
      <c r="C23" s="50"/>
      <c r="D23" s="2" t="s">
        <v>9</v>
      </c>
      <c r="E23" s="1">
        <f aca="true" t="shared" si="2" ref="E23:L23">E28+E69+E90+E95+E100+E106+E111+E116+E121+E127+E132+E137+E142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34">
        <f>K28+K69+K90+K95+K100+K106+K111+K116+K121+K127+K132+K137+K142+K172</f>
        <v>2483.13</v>
      </c>
      <c r="L23" s="34">
        <f t="shared" si="2"/>
        <v>6745.8</v>
      </c>
      <c r="M23" s="34">
        <f>M28+M69+M90+M95+M100+M106+M111+M116+M121+M127+M132+M137+M142</f>
        <v>6745.8</v>
      </c>
      <c r="N23" s="16">
        <f t="shared" si="1"/>
        <v>18269.21</v>
      </c>
    </row>
    <row r="24" spans="1:14" ht="25.5">
      <c r="A24" s="50"/>
      <c r="B24" s="50"/>
      <c r="C24" s="50"/>
      <c r="D24" s="2" t="s">
        <v>10</v>
      </c>
      <c r="E24" s="1">
        <f>E29+E70++E91+E96+E101+E107+E112+E117+E122+E128+E133+E138+E143</f>
        <v>108604.6</v>
      </c>
      <c r="F24" s="1">
        <f>F29+F70++F91+F96+F101+F107+F112+F117+F122+F128+F133+F138+F143</f>
        <v>117903</v>
      </c>
      <c r="G24" s="1">
        <f>G29+G70++G91+G96+G101+G107+G112+G117+G122+G128+G133+G138+G143</f>
        <v>117491.94000000002</v>
      </c>
      <c r="H24" s="13">
        <f>H29+H70++H91+H96+H101+H107+H112+H117+H122+H128+H133+H138+H143+H148</f>
        <v>118022.00000000001</v>
      </c>
      <c r="I24" s="13">
        <f>I29+I70++I91+I96+I101+I107+I112+I117+I122+I128+I133+I138+I143+I148+I158</f>
        <v>104293.12999999999</v>
      </c>
      <c r="J24" s="34">
        <f>J29+J70++J91+J96+J101+J107+J112+J117+J122+J128+J133+J138+J143+J163</f>
        <v>113927.27</v>
      </c>
      <c r="K24" s="34">
        <f>K29+K70++K91+K96+K101+K107+K112+K117+K122+K128+K133+K138+K143+K168+K148+K153</f>
        <v>120401.54200000002</v>
      </c>
      <c r="L24" s="34">
        <f>L29+L70++L91+L96+L101+L107+L112+L117+L122+L128+L133+L138+L143</f>
        <v>106350.8</v>
      </c>
      <c r="M24" s="34">
        <f>M29+M70++M91+M96+M101+M107+M112+M117+M122+M128+M133+M138+M143</f>
        <v>106036.7</v>
      </c>
      <c r="N24" s="16">
        <f t="shared" si="1"/>
        <v>1013030.9820000001</v>
      </c>
    </row>
    <row r="25" spans="1:14" ht="25.5">
      <c r="A25" s="50"/>
      <c r="B25" s="50"/>
      <c r="C25" s="50"/>
      <c r="D25" s="2" t="s">
        <v>11</v>
      </c>
      <c r="E25" s="1">
        <f>E30++E71+E92+E97+E102+E108+E113+E118+E123+E129+E134+E144+E139</f>
        <v>48549.59</v>
      </c>
      <c r="F25" s="1">
        <f>F30++F71+F92+F97+F102+F108+F113+F118+F123+F129+F134+F144+F139</f>
        <v>40536.9</v>
      </c>
      <c r="G25" s="1">
        <f>G30++G71+G92+G97+G102+G108+G113+G118+G123+G129+G134+G144+G139</f>
        <v>46910.88999999999</v>
      </c>
      <c r="H25" s="13">
        <f>H30++H71+H92+H97+H102+H108+H113+H118+H123+H129+H134+H144+H139+H149</f>
        <v>48135.5</v>
      </c>
      <c r="I25" s="13">
        <f>I30++I71+I92+I97+I102+I108+I113+I118+I123+I129+I134+I144+I139+I149+I159</f>
        <v>43904.48000000001</v>
      </c>
      <c r="J25" s="34">
        <f>J30++J71+J92+J97+J102+J108+J113+J118+J123+J129+J134+J144+J139+J154+J164</f>
        <v>47158.12000000001</v>
      </c>
      <c r="K25" s="34">
        <f>K30++K71+K92+K97+K102+K108+K113+K118+K123+K129+K134+K144+K139+K174+K149+K169</f>
        <v>51561.50000000001</v>
      </c>
      <c r="L25" s="34">
        <f>L30++L71+L92+L97+L102+L108+L113+L118+L123+L129+L134+L144+L139</f>
        <v>41606.6</v>
      </c>
      <c r="M25" s="34">
        <f>M30++M71+M92+M97+M102+M108+M113+M118+M123+M129+M134+M144+M139</f>
        <v>41270.49999999999</v>
      </c>
      <c r="N25" s="16">
        <f t="shared" si="1"/>
        <v>409634.07999999996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E31++E72+E93+E98+E103+E109+E114+E119+E124+E130+E135+E140+E145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>M31++M72+M93+M98+M103+M109+M114+M119+M124+M130+M135+M140+M145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33">
        <f t="shared" si="4"/>
        <v>145541.63</v>
      </c>
      <c r="L27" s="33">
        <f t="shared" si="4"/>
        <v>135238.9</v>
      </c>
      <c r="M27" s="33">
        <f>M28+M29+M30+M31</f>
        <v>135030.4</v>
      </c>
      <c r="N27" s="6">
        <f t="shared" si="1"/>
        <v>1247928.46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34">
        <f>K33+K38+K43+K48+K54+K59+K64</f>
        <v>2483.13</v>
      </c>
      <c r="L28" s="34">
        <f>L33+L38+L43+L48+L54+L59+L64</f>
        <v>6745.8</v>
      </c>
      <c r="M28" s="34">
        <f>M33+M38+M43+M48+M54+M59+M64</f>
        <v>6745.8</v>
      </c>
      <c r="N28" s="16">
        <f>SUM(E28:M28)</f>
        <v>16969.41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34">
        <f>K34+K39+K44+K49+K55</f>
        <v>94361.6</v>
      </c>
      <c r="L29" s="34">
        <f t="shared" si="5"/>
        <v>89404.2</v>
      </c>
      <c r="M29" s="34">
        <f>M34+M39+M44+M49+M55</f>
        <v>89534.2</v>
      </c>
      <c r="N29" s="16">
        <f t="shared" si="1"/>
        <v>840898.8999999999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34">
        <f t="shared" si="5"/>
        <v>48696.9</v>
      </c>
      <c r="L30" s="34">
        <f t="shared" si="5"/>
        <v>39088.9</v>
      </c>
      <c r="M30" s="34">
        <f>M35+M40+M45+M50+M56</f>
        <v>38750.399999999994</v>
      </c>
      <c r="N30" s="16">
        <f t="shared" si="1"/>
        <v>388977.15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33">
        <f t="shared" si="6"/>
        <v>40475.3</v>
      </c>
      <c r="L32" s="33">
        <f t="shared" si="6"/>
        <v>32231.1</v>
      </c>
      <c r="M32" s="33">
        <f t="shared" si="6"/>
        <v>31965</v>
      </c>
      <c r="N32" s="6">
        <f>SUM(E32:M32)</f>
        <v>287791.14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34"/>
      <c r="L33" s="34"/>
      <c r="M33" s="34"/>
      <c r="N33" s="16">
        <f aca="true" t="shared" si="7" ref="N33:N41"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4">
        <v>23269.7</v>
      </c>
      <c r="L34" s="34">
        <v>19895.2</v>
      </c>
      <c r="M34" s="34">
        <v>19895.2</v>
      </c>
      <c r="N34" s="16">
        <f>SUM(E34:M34)</f>
        <v>151785.1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34">
        <v>17205.6</v>
      </c>
      <c r="L35" s="34">
        <v>12335.9</v>
      </c>
      <c r="M35" s="34">
        <v>12069.8</v>
      </c>
      <c r="N35" s="16">
        <f>SUM(E35:M35)</f>
        <v>135011.36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34"/>
      <c r="L36" s="34"/>
      <c r="M36" s="34"/>
      <c r="N36" s="16">
        <f t="shared" si="7"/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8" ref="E37:M37">E38+E39+E40+E41</f>
        <v>104336.13</v>
      </c>
      <c r="F37" s="6">
        <f t="shared" si="8"/>
        <v>102342.4</v>
      </c>
      <c r="G37" s="6">
        <f t="shared" si="8"/>
        <v>107319.20000000001</v>
      </c>
      <c r="H37" s="12">
        <f t="shared" si="8"/>
        <v>108504.7</v>
      </c>
      <c r="I37" s="12">
        <f t="shared" si="8"/>
        <v>85625.4</v>
      </c>
      <c r="J37" s="33">
        <f t="shared" si="8"/>
        <v>88729.86</v>
      </c>
      <c r="K37" s="33">
        <f>K38+K39+K40+K41</f>
        <v>89320.43</v>
      </c>
      <c r="L37" s="33">
        <f t="shared" si="8"/>
        <v>83185.5</v>
      </c>
      <c r="M37" s="33">
        <f t="shared" si="8"/>
        <v>83211.5</v>
      </c>
      <c r="N37" s="6">
        <f>SUM(E37:M37)</f>
        <v>852575.1199999999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35">
        <v>39.53</v>
      </c>
      <c r="L38" s="35"/>
      <c r="M38" s="35"/>
      <c r="N38" s="16">
        <f t="shared" si="7"/>
        <v>39.53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4">
        <v>67835.5</v>
      </c>
      <c r="L39" s="34">
        <v>65277</v>
      </c>
      <c r="M39" s="34">
        <v>65402</v>
      </c>
      <c r="N39" s="16">
        <f>SUM(E39:M39)</f>
        <v>664062.6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35">
        <v>21445.4</v>
      </c>
      <c r="L40" s="34">
        <v>17908.5</v>
      </c>
      <c r="M40" s="34">
        <v>17809.5</v>
      </c>
      <c r="N40" s="16">
        <f>SUM(E40:M40)</f>
        <v>188472.99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34"/>
      <c r="L41" s="34"/>
      <c r="M41" s="34"/>
      <c r="N41" s="16">
        <f t="shared" si="7"/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9" ref="E42:M42">E43+E44+E45+E46</f>
        <v>2545.6</v>
      </c>
      <c r="F42" s="6">
        <f t="shared" si="9"/>
        <v>2635.2</v>
      </c>
      <c r="G42" s="6">
        <f t="shared" si="9"/>
        <v>3209.8999999999996</v>
      </c>
      <c r="H42" s="12">
        <f t="shared" si="9"/>
        <v>3480</v>
      </c>
      <c r="I42" s="12">
        <f t="shared" si="9"/>
        <v>3956.8</v>
      </c>
      <c r="J42" s="33">
        <f t="shared" si="9"/>
        <v>4200.1</v>
      </c>
      <c r="K42" s="33">
        <f t="shared" si="9"/>
        <v>4561.5</v>
      </c>
      <c r="L42" s="33">
        <f t="shared" si="9"/>
        <v>4377.7</v>
      </c>
      <c r="M42" s="33">
        <f t="shared" si="9"/>
        <v>4398.3</v>
      </c>
      <c r="N42" s="6">
        <f>SUM(E42:M42)</f>
        <v>33365.1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34"/>
      <c r="L43" s="34"/>
      <c r="M43" s="34"/>
      <c r="N43" s="16">
        <f aca="true" t="shared" si="10" ref="N43:N11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34">
        <v>1679.7</v>
      </c>
      <c r="L44" s="34">
        <v>2284</v>
      </c>
      <c r="M44" s="34">
        <v>2286</v>
      </c>
      <c r="N44" s="16">
        <f t="shared" si="10"/>
        <v>12356.8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4">
        <v>2881.8</v>
      </c>
      <c r="L45" s="34">
        <v>2093.7</v>
      </c>
      <c r="M45" s="34">
        <v>2112.3</v>
      </c>
      <c r="N45" s="16">
        <f t="shared" si="10"/>
        <v>21008.3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34"/>
      <c r="L46" s="34"/>
      <c r="M46" s="34"/>
      <c r="N46" s="16">
        <f t="shared" si="10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1" ref="E47:M47">E48+E49+E50+E51</f>
        <v>2460.7</v>
      </c>
      <c r="F47" s="6">
        <f t="shared" si="11"/>
        <v>2324.8</v>
      </c>
      <c r="G47" s="6">
        <f t="shared" si="11"/>
        <v>2768.3999999999996</v>
      </c>
      <c r="H47" s="12">
        <f t="shared" si="11"/>
        <v>2950.1</v>
      </c>
      <c r="I47" s="12">
        <f t="shared" si="11"/>
        <v>3370.2</v>
      </c>
      <c r="J47" s="33">
        <f t="shared" si="11"/>
        <v>3741.3</v>
      </c>
      <c r="K47" s="33">
        <f t="shared" si="11"/>
        <v>4753.799999999999</v>
      </c>
      <c r="L47" s="33">
        <f t="shared" si="11"/>
        <v>4707.700000000001</v>
      </c>
      <c r="M47" s="33">
        <f t="shared" si="11"/>
        <v>4715.6</v>
      </c>
      <c r="N47" s="6">
        <f t="shared" si="10"/>
        <v>31792.6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34"/>
      <c r="L48" s="34"/>
      <c r="M48" s="34"/>
      <c r="N48" s="16">
        <f t="shared" si="10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35">
        <v>1053.1</v>
      </c>
      <c r="L49" s="34">
        <v>1424.4</v>
      </c>
      <c r="M49" s="34">
        <v>1427.4</v>
      </c>
      <c r="N49" s="16">
        <f t="shared" si="10"/>
        <v>9102.1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35">
        <v>3700.7</v>
      </c>
      <c r="L50" s="34">
        <v>3283.3</v>
      </c>
      <c r="M50" s="34">
        <v>3288.2</v>
      </c>
      <c r="N50" s="16">
        <f t="shared" si="10"/>
        <v>22690.5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34"/>
      <c r="L51" s="34"/>
      <c r="M51" s="34"/>
      <c r="N51" s="16">
        <f t="shared" si="10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34"/>
      <c r="L52" s="34"/>
      <c r="M52" s="34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2" ref="E53:M53">E54+E55+E56+E57</f>
        <v>3008.2</v>
      </c>
      <c r="F53" s="6">
        <f t="shared" si="12"/>
        <v>1741.2</v>
      </c>
      <c r="G53" s="6">
        <f t="shared" si="12"/>
        <v>1925.1999999999998</v>
      </c>
      <c r="H53" s="12">
        <f t="shared" si="12"/>
        <v>1893.5</v>
      </c>
      <c r="I53" s="12">
        <f t="shared" si="12"/>
        <v>2434.4</v>
      </c>
      <c r="J53" s="33">
        <f t="shared" si="12"/>
        <v>3494.5</v>
      </c>
      <c r="K53" s="33">
        <f t="shared" si="12"/>
        <v>3987</v>
      </c>
      <c r="L53" s="33">
        <f t="shared" si="12"/>
        <v>3991.1</v>
      </c>
      <c r="M53" s="33">
        <f t="shared" si="12"/>
        <v>3994.2</v>
      </c>
      <c r="N53" s="6">
        <f t="shared" si="10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34"/>
      <c r="L54" s="34"/>
      <c r="M54" s="34"/>
      <c r="N54" s="16">
        <f t="shared" si="10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34">
        <v>523.6</v>
      </c>
      <c r="L55" s="34">
        <v>523.6</v>
      </c>
      <c r="M55" s="34">
        <v>523.6</v>
      </c>
      <c r="N55" s="16">
        <f t="shared" si="10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34">
        <v>3463.4</v>
      </c>
      <c r="L56" s="34">
        <v>3467.5</v>
      </c>
      <c r="M56" s="34">
        <v>3470.6</v>
      </c>
      <c r="N56" s="16">
        <f t="shared" si="10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34"/>
      <c r="L57" s="34"/>
      <c r="M57" s="34"/>
      <c r="N57" s="16">
        <f t="shared" si="10"/>
        <v>1083</v>
      </c>
    </row>
    <row r="58" spans="1:14" ht="12.75" customHeight="1">
      <c r="A58" s="61" t="s">
        <v>109</v>
      </c>
      <c r="B58" s="64" t="s">
        <v>17</v>
      </c>
      <c r="C58" s="66" t="s">
        <v>111</v>
      </c>
      <c r="D58" s="6" t="s">
        <v>8</v>
      </c>
      <c r="E58" s="6">
        <f aca="true" t="shared" si="13" ref="E58:J58">E59+E60+E61+E62</f>
        <v>0</v>
      </c>
      <c r="F58" s="6">
        <f t="shared" si="13"/>
        <v>0</v>
      </c>
      <c r="G58" s="6">
        <f t="shared" si="13"/>
        <v>0</v>
      </c>
      <c r="H58" s="12">
        <f t="shared" si="13"/>
        <v>0</v>
      </c>
      <c r="I58" s="12">
        <f t="shared" si="13"/>
        <v>0</v>
      </c>
      <c r="J58" s="33">
        <f t="shared" si="13"/>
        <v>0</v>
      </c>
      <c r="K58" s="33">
        <f>K59+K60+K61+K62</f>
        <v>1692.6</v>
      </c>
      <c r="L58" s="33">
        <f>L59+L60+L61+L62</f>
        <v>5077.8</v>
      </c>
      <c r="M58" s="33">
        <f>M59+M60+M61+M62</f>
        <v>5077.8</v>
      </c>
      <c r="N58" s="6">
        <f>SUM(E58:M58)</f>
        <v>11848.2</v>
      </c>
    </row>
    <row r="59" spans="1:14" ht="25.5">
      <c r="A59" s="62"/>
      <c r="B59" s="50"/>
      <c r="C59" s="67"/>
      <c r="D59" s="2" t="s">
        <v>9</v>
      </c>
      <c r="E59" s="1"/>
      <c r="F59" s="1"/>
      <c r="G59" s="1"/>
      <c r="H59" s="13"/>
      <c r="I59" s="13"/>
      <c r="J59" s="34"/>
      <c r="K59" s="35">
        <v>1692.6</v>
      </c>
      <c r="L59" s="35">
        <v>5077.8</v>
      </c>
      <c r="M59" s="35">
        <v>5077.8</v>
      </c>
      <c r="N59" s="16">
        <f>SUM(E59:M59)</f>
        <v>11848.2</v>
      </c>
    </row>
    <row r="60" spans="1:14" ht="25.5">
      <c r="A60" s="62"/>
      <c r="B60" s="50"/>
      <c r="C60" s="67"/>
      <c r="D60" s="2" t="s">
        <v>10</v>
      </c>
      <c r="E60" s="1"/>
      <c r="F60" s="1"/>
      <c r="G60" s="1"/>
      <c r="H60" s="13"/>
      <c r="I60" s="13"/>
      <c r="J60" s="34"/>
      <c r="K60" s="34"/>
      <c r="L60" s="34"/>
      <c r="M60" s="34"/>
      <c r="N60" s="16">
        <f>SUM(E60:M60)</f>
        <v>0</v>
      </c>
    </row>
    <row r="61" spans="1:14" ht="25.5">
      <c r="A61" s="62"/>
      <c r="B61" s="50"/>
      <c r="C61" s="67"/>
      <c r="D61" s="2" t="s">
        <v>11</v>
      </c>
      <c r="E61" s="1"/>
      <c r="F61" s="1"/>
      <c r="G61" s="1"/>
      <c r="H61" s="13"/>
      <c r="I61" s="13"/>
      <c r="J61" s="34"/>
      <c r="K61" s="34"/>
      <c r="L61" s="34"/>
      <c r="M61" s="34"/>
      <c r="N61" s="16">
        <f>SUM(E61:M61)</f>
        <v>0</v>
      </c>
    </row>
    <row r="62" spans="1:14" ht="38.25">
      <c r="A62" s="63"/>
      <c r="B62" s="51"/>
      <c r="C62" s="68"/>
      <c r="D62" s="3" t="s">
        <v>12</v>
      </c>
      <c r="E62" s="1"/>
      <c r="F62" s="1"/>
      <c r="G62" s="1"/>
      <c r="H62" s="13"/>
      <c r="I62" s="13"/>
      <c r="J62" s="34"/>
      <c r="K62" s="34"/>
      <c r="L62" s="34"/>
      <c r="M62" s="34"/>
      <c r="N62" s="16">
        <f>SUM(E62:L62)</f>
        <v>0</v>
      </c>
    </row>
    <row r="63" spans="1:14" ht="12.75" customHeight="1">
      <c r="A63" s="61" t="s">
        <v>110</v>
      </c>
      <c r="B63" s="64" t="s">
        <v>17</v>
      </c>
      <c r="C63" s="65" t="s">
        <v>112</v>
      </c>
      <c r="D63" s="6" t="s">
        <v>8</v>
      </c>
      <c r="E63" s="6">
        <f aca="true" t="shared" si="14" ref="E63:J63">E64+E65+E66+E67</f>
        <v>0</v>
      </c>
      <c r="F63" s="6">
        <f t="shared" si="14"/>
        <v>0</v>
      </c>
      <c r="G63" s="6">
        <f t="shared" si="14"/>
        <v>0</v>
      </c>
      <c r="H63" s="12">
        <f t="shared" si="14"/>
        <v>0</v>
      </c>
      <c r="I63" s="12">
        <f t="shared" si="14"/>
        <v>0</v>
      </c>
      <c r="J63" s="33">
        <f t="shared" si="14"/>
        <v>0</v>
      </c>
      <c r="K63" s="33">
        <f>K64+K65+K66+K67</f>
        <v>751</v>
      </c>
      <c r="L63" s="33">
        <f>L64+L65+L66+L67</f>
        <v>1668</v>
      </c>
      <c r="M63" s="33">
        <f>M64+M65+M66+M67</f>
        <v>1668</v>
      </c>
      <c r="N63" s="6">
        <f>SUM(E63:M63)</f>
        <v>4087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35">
        <v>751</v>
      </c>
      <c r="L64" s="35">
        <v>1668</v>
      </c>
      <c r="M64" s="35">
        <v>1668</v>
      </c>
      <c r="N64" s="16">
        <f>SUM(K64:M64)</f>
        <v>4087</v>
      </c>
    </row>
    <row r="65" spans="1:14" ht="25.5">
      <c r="A65" s="62"/>
      <c r="B65" s="50"/>
      <c r="C65" s="50"/>
      <c r="D65" s="2" t="s">
        <v>10</v>
      </c>
      <c r="E65" s="1"/>
      <c r="F65" s="1"/>
      <c r="G65" s="1"/>
      <c r="H65" s="13"/>
      <c r="I65" s="13"/>
      <c r="J65" s="34"/>
      <c r="K65" s="34"/>
      <c r="L65" s="34"/>
      <c r="M65" s="34"/>
      <c r="N65" s="16">
        <f>SUM(E65:M65)</f>
        <v>0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34"/>
      <c r="L66" s="34"/>
      <c r="M66" s="34"/>
      <c r="N66" s="16">
        <f>SUM(E66:M66)</f>
        <v>0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34"/>
      <c r="L67" s="34"/>
      <c r="M67" s="34"/>
      <c r="N67" s="16">
        <f>SUM(E67:L67)</f>
        <v>0</v>
      </c>
    </row>
    <row r="68" spans="1:14" ht="12.75" customHeight="1">
      <c r="A68" s="55" t="s">
        <v>26</v>
      </c>
      <c r="B68" s="49" t="s">
        <v>14</v>
      </c>
      <c r="C68" s="49" t="s">
        <v>27</v>
      </c>
      <c r="D68" s="6" t="s">
        <v>8</v>
      </c>
      <c r="E68" s="6">
        <f aca="true" t="shared" si="15" ref="E68:M68">E69+E70+E71+E72</f>
        <v>7604.8</v>
      </c>
      <c r="F68" s="6">
        <f t="shared" si="15"/>
        <v>11411.099999999999</v>
      </c>
      <c r="G68" s="6">
        <f t="shared" si="15"/>
        <v>11351.2</v>
      </c>
      <c r="H68" s="12">
        <f t="shared" si="15"/>
        <v>9080.1</v>
      </c>
      <c r="I68" s="12">
        <f t="shared" si="15"/>
        <v>11074.3</v>
      </c>
      <c r="J68" s="33">
        <f t="shared" si="15"/>
        <v>8666.3</v>
      </c>
      <c r="K68" s="33">
        <f t="shared" si="15"/>
        <v>10272.3</v>
      </c>
      <c r="L68" s="33">
        <f t="shared" si="15"/>
        <v>9563.3</v>
      </c>
      <c r="M68" s="33">
        <f t="shared" si="15"/>
        <v>8854.2</v>
      </c>
      <c r="N68" s="6">
        <f t="shared" si="10"/>
        <v>87877.6</v>
      </c>
    </row>
    <row r="69" spans="1:14" ht="25.5">
      <c r="A69" s="56"/>
      <c r="B69" s="52"/>
      <c r="C69" s="52"/>
      <c r="D69" s="2" t="s">
        <v>9</v>
      </c>
      <c r="E69" s="1">
        <f aca="true" t="shared" si="16" ref="E69:L69">E74+E79+E85+E90+E95</f>
        <v>0</v>
      </c>
      <c r="F69" s="1">
        <f t="shared" si="16"/>
        <v>0</v>
      </c>
      <c r="G69" s="1">
        <f t="shared" si="16"/>
        <v>0</v>
      </c>
      <c r="H69" s="13">
        <f t="shared" si="16"/>
        <v>0</v>
      </c>
      <c r="I69" s="13">
        <f t="shared" si="16"/>
        <v>0</v>
      </c>
      <c r="J69" s="34">
        <f t="shared" si="16"/>
        <v>0</v>
      </c>
      <c r="K69" s="34">
        <f t="shared" si="16"/>
        <v>0</v>
      </c>
      <c r="L69" s="34">
        <f t="shared" si="16"/>
        <v>0</v>
      </c>
      <c r="M69" s="34">
        <f>M74+M79+M85+M90+M95</f>
        <v>0</v>
      </c>
      <c r="N69" s="16">
        <f t="shared" si="10"/>
        <v>0</v>
      </c>
    </row>
    <row r="70" spans="1:14" ht="25.5">
      <c r="A70" s="56"/>
      <c r="B70" s="52"/>
      <c r="C70" s="52"/>
      <c r="D70" s="2" t="s">
        <v>10</v>
      </c>
      <c r="E70" s="1">
        <f aca="true" t="shared" si="17" ref="E70:G71">E75+E80+E86</f>
        <v>7604.8</v>
      </c>
      <c r="F70" s="1">
        <f t="shared" si="17"/>
        <v>11411.099999999999</v>
      </c>
      <c r="G70" s="1">
        <f t="shared" si="17"/>
        <v>11351.2</v>
      </c>
      <c r="H70" s="13">
        <v>9080.1</v>
      </c>
      <c r="I70" s="13">
        <f aca="true" t="shared" si="18" ref="I70:L71">I75+I80+I86</f>
        <v>11074.3</v>
      </c>
      <c r="J70" s="34">
        <f t="shared" si="18"/>
        <v>8666.3</v>
      </c>
      <c r="K70" s="34">
        <f t="shared" si="18"/>
        <v>10272.3</v>
      </c>
      <c r="L70" s="34">
        <f t="shared" si="18"/>
        <v>9563.3</v>
      </c>
      <c r="M70" s="34">
        <f>M75+M80+M86</f>
        <v>8854.2</v>
      </c>
      <c r="N70" s="16">
        <f t="shared" si="10"/>
        <v>87877.6</v>
      </c>
    </row>
    <row r="71" spans="1:14" ht="25.5">
      <c r="A71" s="56"/>
      <c r="B71" s="52"/>
      <c r="C71" s="52"/>
      <c r="D71" s="2" t="s">
        <v>11</v>
      </c>
      <c r="E71" s="1">
        <f t="shared" si="17"/>
        <v>0</v>
      </c>
      <c r="F71" s="1">
        <f t="shared" si="17"/>
        <v>0</v>
      </c>
      <c r="G71" s="1">
        <f t="shared" si="17"/>
        <v>0</v>
      </c>
      <c r="H71" s="13">
        <f>H76+H81+H87</f>
        <v>0</v>
      </c>
      <c r="I71" s="13">
        <f t="shared" si="18"/>
        <v>0</v>
      </c>
      <c r="J71" s="34">
        <f t="shared" si="18"/>
        <v>0</v>
      </c>
      <c r="K71" s="34">
        <f t="shared" si="18"/>
        <v>0</v>
      </c>
      <c r="L71" s="34">
        <f t="shared" si="18"/>
        <v>0</v>
      </c>
      <c r="M71" s="34">
        <f>M76+M81+M87</f>
        <v>0</v>
      </c>
      <c r="N71" s="16">
        <f t="shared" si="10"/>
        <v>0</v>
      </c>
    </row>
    <row r="72" spans="1:14" ht="38.25">
      <c r="A72" s="57"/>
      <c r="B72" s="53"/>
      <c r="C72" s="53"/>
      <c r="D72" s="3" t="s">
        <v>12</v>
      </c>
      <c r="E72" s="1">
        <f aca="true" t="shared" si="19" ref="E72:L72">E77+E82+E88+E93+E98</f>
        <v>0</v>
      </c>
      <c r="F72" s="1">
        <f t="shared" si="19"/>
        <v>0</v>
      </c>
      <c r="G72" s="1">
        <f t="shared" si="19"/>
        <v>0</v>
      </c>
      <c r="H72" s="13">
        <f t="shared" si="19"/>
        <v>0</v>
      </c>
      <c r="I72" s="13">
        <f t="shared" si="19"/>
        <v>0</v>
      </c>
      <c r="J72" s="34">
        <f t="shared" si="19"/>
        <v>0</v>
      </c>
      <c r="K72" s="34">
        <f t="shared" si="19"/>
        <v>0</v>
      </c>
      <c r="L72" s="34">
        <f t="shared" si="19"/>
        <v>0</v>
      </c>
      <c r="M72" s="34">
        <f>M77+M82+M88+M93+M98</f>
        <v>0</v>
      </c>
      <c r="N72" s="16">
        <f t="shared" si="10"/>
        <v>0</v>
      </c>
    </row>
    <row r="73" spans="1:14" ht="12.75" customHeight="1">
      <c r="A73" s="61" t="s">
        <v>28</v>
      </c>
      <c r="B73" s="64" t="s">
        <v>17</v>
      </c>
      <c r="C73" s="64" t="s">
        <v>29</v>
      </c>
      <c r="D73" s="6" t="s">
        <v>8</v>
      </c>
      <c r="E73" s="6">
        <f aca="true" t="shared" si="20" ref="E73:M73">E74+E75+E76+E77</f>
        <v>3067</v>
      </c>
      <c r="F73" s="6">
        <f t="shared" si="20"/>
        <v>3551.3</v>
      </c>
      <c r="G73" s="6">
        <f t="shared" si="20"/>
        <v>3250</v>
      </c>
      <c r="H73" s="12">
        <f t="shared" si="20"/>
        <v>3776.8</v>
      </c>
      <c r="I73" s="12">
        <f t="shared" si="20"/>
        <v>3445</v>
      </c>
      <c r="J73" s="33">
        <f t="shared" si="20"/>
        <v>3130</v>
      </c>
      <c r="K73" s="33">
        <f t="shared" si="20"/>
        <v>3399</v>
      </c>
      <c r="L73" s="33">
        <f t="shared" si="20"/>
        <v>3399</v>
      </c>
      <c r="M73" s="33">
        <f t="shared" si="20"/>
        <v>3399</v>
      </c>
      <c r="N73" s="6">
        <f t="shared" si="10"/>
        <v>30417.1</v>
      </c>
    </row>
    <row r="74" spans="1:14" ht="25.5">
      <c r="A74" s="62"/>
      <c r="B74" s="50"/>
      <c r="C74" s="50"/>
      <c r="D74" s="2" t="s">
        <v>9</v>
      </c>
      <c r="E74" s="1"/>
      <c r="F74" s="1"/>
      <c r="G74" s="1"/>
      <c r="H74" s="13"/>
      <c r="I74" s="13"/>
      <c r="J74" s="34"/>
      <c r="K74" s="34"/>
      <c r="L74" s="34"/>
      <c r="M74" s="34"/>
      <c r="N74" s="16">
        <f t="shared" si="10"/>
        <v>0</v>
      </c>
    </row>
    <row r="75" spans="1:14" ht="25.5">
      <c r="A75" s="62"/>
      <c r="B75" s="50"/>
      <c r="C75" s="50"/>
      <c r="D75" s="2" t="s">
        <v>10</v>
      </c>
      <c r="E75" s="1">
        <v>3067</v>
      </c>
      <c r="F75" s="1">
        <v>3551.3</v>
      </c>
      <c r="G75" s="1">
        <v>3250</v>
      </c>
      <c r="H75" s="13">
        <v>3776.8</v>
      </c>
      <c r="I75" s="13">
        <v>3445</v>
      </c>
      <c r="J75" s="34">
        <v>3130</v>
      </c>
      <c r="K75" s="34">
        <v>3399</v>
      </c>
      <c r="L75" s="34">
        <v>3399</v>
      </c>
      <c r="M75" s="34">
        <v>3399</v>
      </c>
      <c r="N75" s="16">
        <f t="shared" si="10"/>
        <v>30417.1</v>
      </c>
    </row>
    <row r="76" spans="1:14" ht="25.5">
      <c r="A76" s="62"/>
      <c r="B76" s="50"/>
      <c r="C76" s="50"/>
      <c r="D76" s="2" t="s">
        <v>11</v>
      </c>
      <c r="E76" s="1"/>
      <c r="F76" s="1"/>
      <c r="G76" s="1"/>
      <c r="H76" s="13"/>
      <c r="I76" s="13"/>
      <c r="J76" s="34"/>
      <c r="K76" s="34"/>
      <c r="L76" s="34"/>
      <c r="M76" s="34"/>
      <c r="N76" s="16">
        <f t="shared" si="10"/>
        <v>0</v>
      </c>
    </row>
    <row r="77" spans="1:14" ht="38.25">
      <c r="A77" s="63"/>
      <c r="B77" s="51"/>
      <c r="C77" s="51"/>
      <c r="D77" s="3" t="s">
        <v>12</v>
      </c>
      <c r="E77" s="1"/>
      <c r="F77" s="1"/>
      <c r="G77" s="1"/>
      <c r="H77" s="13"/>
      <c r="I77" s="13"/>
      <c r="J77" s="34"/>
      <c r="K77" s="34"/>
      <c r="L77" s="34"/>
      <c r="M77" s="34"/>
      <c r="N77" s="16">
        <f t="shared" si="10"/>
        <v>0</v>
      </c>
    </row>
    <row r="78" spans="1:14" ht="12.75" customHeight="1">
      <c r="A78" s="61" t="s">
        <v>30</v>
      </c>
      <c r="B78" s="64" t="s">
        <v>17</v>
      </c>
      <c r="C78" s="64" t="s">
        <v>31</v>
      </c>
      <c r="D78" s="6" t="s">
        <v>8</v>
      </c>
      <c r="E78" s="6">
        <f aca="true" t="shared" si="21" ref="E78:M78">E79+E80+E81+E82</f>
        <v>1163</v>
      </c>
      <c r="F78" s="6">
        <f t="shared" si="21"/>
        <v>1379.6</v>
      </c>
      <c r="G78" s="6">
        <f t="shared" si="21"/>
        <v>1556</v>
      </c>
      <c r="H78" s="12">
        <f t="shared" si="21"/>
        <v>1840</v>
      </c>
      <c r="I78" s="12">
        <f t="shared" si="21"/>
        <v>1957</v>
      </c>
      <c r="J78" s="33">
        <f t="shared" si="21"/>
        <v>1991</v>
      </c>
      <c r="K78" s="33">
        <f t="shared" si="21"/>
        <v>1910</v>
      </c>
      <c r="L78" s="33">
        <f t="shared" si="21"/>
        <v>1910</v>
      </c>
      <c r="M78" s="33">
        <f t="shared" si="21"/>
        <v>1910</v>
      </c>
      <c r="N78" s="6">
        <f t="shared" si="10"/>
        <v>15616.6</v>
      </c>
    </row>
    <row r="79" spans="1:14" ht="25.5">
      <c r="A79" s="62"/>
      <c r="B79" s="50"/>
      <c r="C79" s="50"/>
      <c r="D79" s="2" t="s">
        <v>9</v>
      </c>
      <c r="E79" s="1"/>
      <c r="F79" s="1"/>
      <c r="G79" s="1"/>
      <c r="H79" s="13"/>
      <c r="I79" s="13"/>
      <c r="J79" s="34"/>
      <c r="K79" s="34"/>
      <c r="L79" s="34"/>
      <c r="M79" s="34"/>
      <c r="N79" s="16">
        <f t="shared" si="10"/>
        <v>0</v>
      </c>
    </row>
    <row r="80" spans="1:14" ht="25.5">
      <c r="A80" s="62"/>
      <c r="B80" s="50"/>
      <c r="C80" s="50"/>
      <c r="D80" s="2" t="s">
        <v>10</v>
      </c>
      <c r="E80" s="1">
        <v>1163</v>
      </c>
      <c r="F80" s="1">
        <v>1379.6</v>
      </c>
      <c r="G80" s="1">
        <v>1556</v>
      </c>
      <c r="H80" s="13">
        <v>1840</v>
      </c>
      <c r="I80" s="13">
        <v>1957</v>
      </c>
      <c r="J80" s="34">
        <v>1991</v>
      </c>
      <c r="K80" s="34">
        <v>1910</v>
      </c>
      <c r="L80" s="34">
        <v>1910</v>
      </c>
      <c r="M80" s="34">
        <v>1910</v>
      </c>
      <c r="N80" s="16">
        <f t="shared" si="10"/>
        <v>15616.6</v>
      </c>
    </row>
    <row r="81" spans="1:14" ht="25.5">
      <c r="A81" s="62"/>
      <c r="B81" s="50"/>
      <c r="C81" s="50"/>
      <c r="D81" s="2" t="s">
        <v>11</v>
      </c>
      <c r="E81" s="1"/>
      <c r="F81" s="1"/>
      <c r="G81" s="1"/>
      <c r="H81" s="13"/>
      <c r="I81" s="13"/>
      <c r="J81" s="34"/>
      <c r="K81" s="34"/>
      <c r="L81" s="34"/>
      <c r="M81" s="34"/>
      <c r="N81" s="16">
        <f t="shared" si="10"/>
        <v>0</v>
      </c>
    </row>
    <row r="82" spans="1:14" ht="38.25">
      <c r="A82" s="63"/>
      <c r="B82" s="51"/>
      <c r="C82" s="51"/>
      <c r="D82" s="3" t="s">
        <v>12</v>
      </c>
      <c r="E82" s="1"/>
      <c r="F82" s="1"/>
      <c r="G82" s="1"/>
      <c r="H82" s="13"/>
      <c r="I82" s="13"/>
      <c r="J82" s="34"/>
      <c r="K82" s="34"/>
      <c r="L82" s="34"/>
      <c r="M82" s="34"/>
      <c r="N82" s="16">
        <f t="shared" si="10"/>
        <v>0</v>
      </c>
    </row>
    <row r="83" spans="1:14" ht="12.75">
      <c r="A83" s="5"/>
      <c r="B83" s="4"/>
      <c r="C83" s="4"/>
      <c r="D83" s="3"/>
      <c r="E83" s="1"/>
      <c r="F83" s="1"/>
      <c r="G83" s="1"/>
      <c r="H83" s="13"/>
      <c r="I83" s="13"/>
      <c r="J83" s="34"/>
      <c r="K83" s="34"/>
      <c r="L83" s="34"/>
      <c r="M83" s="34"/>
      <c r="N83" s="6"/>
    </row>
    <row r="84" spans="1:14" ht="12.75" customHeight="1">
      <c r="A84" s="61" t="s">
        <v>32</v>
      </c>
      <c r="B84" s="64" t="s">
        <v>17</v>
      </c>
      <c r="C84" s="64" t="s">
        <v>33</v>
      </c>
      <c r="D84" s="6" t="s">
        <v>8</v>
      </c>
      <c r="E84" s="6">
        <f aca="true" t="shared" si="22" ref="E84:M84">E85+E86+E87+E88</f>
        <v>3374.8</v>
      </c>
      <c r="F84" s="6">
        <f t="shared" si="22"/>
        <v>6480.2</v>
      </c>
      <c r="G84" s="6">
        <f t="shared" si="22"/>
        <v>6545.2</v>
      </c>
      <c r="H84" s="12">
        <f t="shared" si="22"/>
        <v>3463.3</v>
      </c>
      <c r="I84" s="12">
        <f t="shared" si="22"/>
        <v>5672.3</v>
      </c>
      <c r="J84" s="33">
        <f t="shared" si="22"/>
        <v>3545.3</v>
      </c>
      <c r="K84" s="33">
        <f t="shared" si="22"/>
        <v>4963.3</v>
      </c>
      <c r="L84" s="33">
        <f t="shared" si="22"/>
        <v>4254.3</v>
      </c>
      <c r="M84" s="33">
        <f t="shared" si="22"/>
        <v>3545.2</v>
      </c>
      <c r="N84" s="6">
        <f t="shared" si="10"/>
        <v>41843.9</v>
      </c>
    </row>
    <row r="85" spans="1:14" ht="25.5">
      <c r="A85" s="62"/>
      <c r="B85" s="50"/>
      <c r="C85" s="50"/>
      <c r="D85" s="2" t="s">
        <v>9</v>
      </c>
      <c r="E85" s="1"/>
      <c r="F85" s="1"/>
      <c r="G85" s="1"/>
      <c r="H85" s="13"/>
      <c r="I85" s="13"/>
      <c r="J85" s="34"/>
      <c r="K85" s="34"/>
      <c r="L85" s="34"/>
      <c r="M85" s="34"/>
      <c r="N85" s="16">
        <f t="shared" si="10"/>
        <v>0</v>
      </c>
    </row>
    <row r="86" spans="1:14" ht="25.5">
      <c r="A86" s="62"/>
      <c r="B86" s="50"/>
      <c r="C86" s="50"/>
      <c r="D86" s="2" t="s">
        <v>10</v>
      </c>
      <c r="E86" s="1">
        <v>3374.8</v>
      </c>
      <c r="F86" s="1">
        <v>6480.2</v>
      </c>
      <c r="G86" s="1">
        <v>6545.2</v>
      </c>
      <c r="H86" s="13">
        <v>3463.3</v>
      </c>
      <c r="I86" s="13">
        <v>5672.3</v>
      </c>
      <c r="J86" s="34">
        <v>3545.3</v>
      </c>
      <c r="K86" s="34">
        <v>4963.3</v>
      </c>
      <c r="L86" s="34">
        <v>4254.3</v>
      </c>
      <c r="M86" s="34">
        <v>3545.2</v>
      </c>
      <c r="N86" s="16">
        <f t="shared" si="10"/>
        <v>41843.9</v>
      </c>
    </row>
    <row r="87" spans="1:14" ht="25.5">
      <c r="A87" s="62"/>
      <c r="B87" s="50"/>
      <c r="C87" s="50"/>
      <c r="D87" s="2" t="s">
        <v>11</v>
      </c>
      <c r="E87" s="1"/>
      <c r="F87" s="1"/>
      <c r="G87" s="1"/>
      <c r="H87" s="13"/>
      <c r="I87" s="13"/>
      <c r="J87" s="34"/>
      <c r="K87" s="34"/>
      <c r="L87" s="34"/>
      <c r="M87" s="34"/>
      <c r="N87" s="16">
        <f t="shared" si="10"/>
        <v>0</v>
      </c>
    </row>
    <row r="88" spans="1:14" ht="38.25">
      <c r="A88" s="63"/>
      <c r="B88" s="51"/>
      <c r="C88" s="51"/>
      <c r="D88" s="3" t="s">
        <v>12</v>
      </c>
      <c r="E88" s="1"/>
      <c r="F88" s="1"/>
      <c r="G88" s="1"/>
      <c r="H88" s="13"/>
      <c r="I88" s="13"/>
      <c r="J88" s="34"/>
      <c r="K88" s="34"/>
      <c r="L88" s="34"/>
      <c r="M88" s="34"/>
      <c r="N88" s="16">
        <f t="shared" si="10"/>
        <v>0</v>
      </c>
    </row>
    <row r="89" spans="1:14" ht="12.75" customHeight="1">
      <c r="A89" s="55" t="s">
        <v>34</v>
      </c>
      <c r="B89" s="49" t="s">
        <v>35</v>
      </c>
      <c r="C89" s="49" t="s">
        <v>36</v>
      </c>
      <c r="D89" s="6" t="s">
        <v>8</v>
      </c>
      <c r="E89" s="6">
        <f aca="true" t="shared" si="23" ref="E89:M89">E90+E91+E92+E93</f>
        <v>1281.9</v>
      </c>
      <c r="F89" s="6">
        <f t="shared" si="23"/>
        <v>1191.4</v>
      </c>
      <c r="G89" s="6">
        <f t="shared" si="23"/>
        <v>1274.4</v>
      </c>
      <c r="H89" s="12">
        <f t="shared" si="23"/>
        <v>1343.8</v>
      </c>
      <c r="I89" s="12">
        <f t="shared" si="23"/>
        <v>1319.9</v>
      </c>
      <c r="J89" s="33">
        <f t="shared" si="23"/>
        <v>1501</v>
      </c>
      <c r="K89" s="33">
        <f t="shared" si="23"/>
        <v>1270.4</v>
      </c>
      <c r="L89" s="33">
        <f t="shared" si="23"/>
        <v>1261.2</v>
      </c>
      <c r="M89" s="33">
        <f t="shared" si="23"/>
        <v>1261.2</v>
      </c>
      <c r="N89" s="6">
        <f t="shared" si="10"/>
        <v>11705.2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34"/>
      <c r="L90" s="34"/>
      <c r="M90" s="34"/>
      <c r="N90" s="16">
        <f t="shared" si="10"/>
        <v>0</v>
      </c>
    </row>
    <row r="91" spans="1:14" ht="25.5">
      <c r="A91" s="56"/>
      <c r="B91" s="52"/>
      <c r="C91" s="52"/>
      <c r="D91" s="2" t="s">
        <v>10</v>
      </c>
      <c r="E91" s="1">
        <v>447</v>
      </c>
      <c r="F91" s="1">
        <v>448</v>
      </c>
      <c r="G91" s="1">
        <v>351</v>
      </c>
      <c r="H91" s="13">
        <v>463</v>
      </c>
      <c r="I91" s="13"/>
      <c r="J91" s="34">
        <v>231.6</v>
      </c>
      <c r="K91" s="34"/>
      <c r="L91" s="34"/>
      <c r="M91" s="34"/>
      <c r="N91" s="16">
        <f t="shared" si="10"/>
        <v>1940.6</v>
      </c>
    </row>
    <row r="92" spans="1:14" ht="25.5">
      <c r="A92" s="56"/>
      <c r="B92" s="52"/>
      <c r="C92" s="52"/>
      <c r="D92" s="2" t="s">
        <v>11</v>
      </c>
      <c r="E92" s="1">
        <v>834.9</v>
      </c>
      <c r="F92" s="1">
        <v>743.4</v>
      </c>
      <c r="G92" s="1">
        <v>923.4</v>
      </c>
      <c r="H92" s="13">
        <v>880.8</v>
      </c>
      <c r="I92" s="13">
        <v>1319.9</v>
      </c>
      <c r="J92" s="34">
        <v>1269.4</v>
      </c>
      <c r="K92" s="34">
        <v>1270.4</v>
      </c>
      <c r="L92" s="34">
        <v>1261.2</v>
      </c>
      <c r="M92" s="34">
        <v>1261.2</v>
      </c>
      <c r="N92" s="16">
        <f t="shared" si="10"/>
        <v>9764.6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34"/>
      <c r="L93" s="34"/>
      <c r="M93" s="34"/>
      <c r="N93" s="16">
        <f t="shared" si="10"/>
        <v>0</v>
      </c>
    </row>
    <row r="94" spans="1:14" ht="12.75" customHeight="1">
      <c r="A94" s="55" t="s">
        <v>37</v>
      </c>
      <c r="B94" s="49" t="s">
        <v>35</v>
      </c>
      <c r="C94" s="49" t="s">
        <v>38</v>
      </c>
      <c r="D94" s="6" t="s">
        <v>8</v>
      </c>
      <c r="E94" s="6">
        <f aca="true" t="shared" si="24" ref="E94:M94">E95+E96+E97+E98</f>
        <v>642</v>
      </c>
      <c r="F94" s="6">
        <f t="shared" si="24"/>
        <v>550.1</v>
      </c>
      <c r="G94" s="6">
        <f t="shared" si="24"/>
        <v>685</v>
      </c>
      <c r="H94" s="12">
        <f t="shared" si="24"/>
        <v>726.5</v>
      </c>
      <c r="I94" s="12">
        <f t="shared" si="24"/>
        <v>796.3</v>
      </c>
      <c r="J94" s="33">
        <f t="shared" si="24"/>
        <v>894.3</v>
      </c>
      <c r="K94" s="33">
        <f t="shared" si="24"/>
        <v>1154.4</v>
      </c>
      <c r="L94" s="33">
        <f t="shared" si="24"/>
        <v>1154.4</v>
      </c>
      <c r="M94" s="33">
        <f t="shared" si="24"/>
        <v>1154.4</v>
      </c>
      <c r="N94" s="6">
        <f t="shared" si="10"/>
        <v>7757.4</v>
      </c>
    </row>
    <row r="95" spans="1:14" ht="25.5">
      <c r="A95" s="56"/>
      <c r="B95" s="52"/>
      <c r="C95" s="52"/>
      <c r="D95" s="2" t="s">
        <v>9</v>
      </c>
      <c r="E95" s="1"/>
      <c r="F95" s="1"/>
      <c r="G95" s="1"/>
      <c r="H95" s="13"/>
      <c r="I95" s="13"/>
      <c r="J95" s="34"/>
      <c r="K95" s="34"/>
      <c r="L95" s="34"/>
      <c r="M95" s="34"/>
      <c r="N95" s="16">
        <f t="shared" si="10"/>
        <v>0</v>
      </c>
    </row>
    <row r="96" spans="1:14" ht="25.5">
      <c r="A96" s="56"/>
      <c r="B96" s="52"/>
      <c r="C96" s="52"/>
      <c r="D96" s="2" t="s">
        <v>10</v>
      </c>
      <c r="E96" s="1"/>
      <c r="F96" s="1"/>
      <c r="G96" s="1">
        <v>25.5</v>
      </c>
      <c r="H96" s="13"/>
      <c r="I96" s="13">
        <v>100.8</v>
      </c>
      <c r="J96" s="34">
        <v>71</v>
      </c>
      <c r="K96" s="34"/>
      <c r="L96" s="34"/>
      <c r="M96" s="34"/>
      <c r="N96" s="16">
        <f t="shared" si="10"/>
        <v>197.3</v>
      </c>
    </row>
    <row r="97" spans="1:14" ht="25.5">
      <c r="A97" s="56"/>
      <c r="B97" s="52"/>
      <c r="C97" s="52"/>
      <c r="D97" s="2" t="s">
        <v>11</v>
      </c>
      <c r="E97" s="1">
        <v>642</v>
      </c>
      <c r="F97" s="1">
        <v>550.1</v>
      </c>
      <c r="G97" s="1">
        <v>659.5</v>
      </c>
      <c r="H97" s="13">
        <v>726.5</v>
      </c>
      <c r="I97" s="13">
        <v>695.5</v>
      </c>
      <c r="J97" s="34">
        <v>823.3</v>
      </c>
      <c r="K97" s="34">
        <v>1154.4</v>
      </c>
      <c r="L97" s="34">
        <v>1154.4</v>
      </c>
      <c r="M97" s="34">
        <v>1154.4</v>
      </c>
      <c r="N97" s="16">
        <f t="shared" si="10"/>
        <v>7560.0999999999985</v>
      </c>
    </row>
    <row r="98" spans="1:14" ht="38.25">
      <c r="A98" s="57"/>
      <c r="B98" s="53"/>
      <c r="C98" s="53"/>
      <c r="D98" s="3" t="s">
        <v>12</v>
      </c>
      <c r="E98" s="1"/>
      <c r="F98" s="1"/>
      <c r="G98" s="1"/>
      <c r="H98" s="13"/>
      <c r="I98" s="13"/>
      <c r="J98" s="34"/>
      <c r="K98" s="34"/>
      <c r="L98" s="34"/>
      <c r="M98" s="34"/>
      <c r="N98" s="16">
        <f t="shared" si="10"/>
        <v>0</v>
      </c>
    </row>
    <row r="99" spans="1:14" ht="12.75" customHeight="1">
      <c r="A99" s="55" t="s">
        <v>39</v>
      </c>
      <c r="B99" s="49" t="s">
        <v>35</v>
      </c>
      <c r="C99" s="49" t="s">
        <v>40</v>
      </c>
      <c r="D99" s="6" t="s">
        <v>8</v>
      </c>
      <c r="E99" s="6">
        <f aca="true" t="shared" si="25" ref="E99:M99">E100+E101+E102+E103</f>
        <v>394.3</v>
      </c>
      <c r="F99" s="6">
        <f t="shared" si="25"/>
        <v>421.7</v>
      </c>
      <c r="G99" s="6">
        <f t="shared" si="25"/>
        <v>440.2</v>
      </c>
      <c r="H99" s="12">
        <f t="shared" si="25"/>
        <v>408.6</v>
      </c>
      <c r="I99" s="12">
        <f t="shared" si="25"/>
        <v>460</v>
      </c>
      <c r="J99" s="33">
        <f t="shared" si="25"/>
        <v>487</v>
      </c>
      <c r="K99" s="33">
        <f t="shared" si="25"/>
        <v>624</v>
      </c>
      <c r="L99" s="33">
        <f t="shared" si="25"/>
        <v>624</v>
      </c>
      <c r="M99" s="33">
        <f t="shared" si="25"/>
        <v>624</v>
      </c>
      <c r="N99" s="6">
        <f t="shared" si="10"/>
        <v>4483.8</v>
      </c>
    </row>
    <row r="100" spans="1:14" ht="25.5">
      <c r="A100" s="56"/>
      <c r="B100" s="52"/>
      <c r="C100" s="52"/>
      <c r="D100" s="2" t="s">
        <v>9</v>
      </c>
      <c r="E100" s="1"/>
      <c r="F100" s="1"/>
      <c r="G100" s="1"/>
      <c r="H100" s="13"/>
      <c r="I100" s="13"/>
      <c r="J100" s="34"/>
      <c r="K100" s="34"/>
      <c r="L100" s="34"/>
      <c r="M100" s="34"/>
      <c r="N100" s="16">
        <f t="shared" si="10"/>
        <v>0</v>
      </c>
    </row>
    <row r="101" spans="1:14" ht="25.5">
      <c r="A101" s="56"/>
      <c r="B101" s="52"/>
      <c r="C101" s="52"/>
      <c r="D101" s="2" t="s">
        <v>10</v>
      </c>
      <c r="E101" s="1">
        <v>394.3</v>
      </c>
      <c r="F101" s="1">
        <v>421.7</v>
      </c>
      <c r="G101" s="1">
        <v>440.2</v>
      </c>
      <c r="H101" s="13">
        <v>408.6</v>
      </c>
      <c r="I101" s="13">
        <v>460</v>
      </c>
      <c r="J101" s="34">
        <v>487</v>
      </c>
      <c r="K101" s="34">
        <v>624</v>
      </c>
      <c r="L101" s="34">
        <v>624</v>
      </c>
      <c r="M101" s="34">
        <v>624</v>
      </c>
      <c r="N101" s="16">
        <f t="shared" si="10"/>
        <v>4483.8</v>
      </c>
    </row>
    <row r="102" spans="1:14" ht="25.5">
      <c r="A102" s="56"/>
      <c r="B102" s="52"/>
      <c r="C102" s="52"/>
      <c r="D102" s="2" t="s">
        <v>11</v>
      </c>
      <c r="E102" s="1"/>
      <c r="F102" s="1"/>
      <c r="G102" s="1"/>
      <c r="H102" s="13"/>
      <c r="I102" s="13"/>
      <c r="J102" s="34"/>
      <c r="K102" s="34"/>
      <c r="L102" s="34"/>
      <c r="M102" s="34"/>
      <c r="N102" s="16">
        <f t="shared" si="10"/>
        <v>0</v>
      </c>
    </row>
    <row r="103" spans="1:14" ht="38.25">
      <c r="A103" s="57"/>
      <c r="B103" s="53"/>
      <c r="C103" s="53"/>
      <c r="D103" s="3" t="s">
        <v>12</v>
      </c>
      <c r="E103" s="1"/>
      <c r="F103" s="1"/>
      <c r="G103" s="1"/>
      <c r="H103" s="13"/>
      <c r="I103" s="13"/>
      <c r="J103" s="34"/>
      <c r="K103" s="34"/>
      <c r="L103" s="34"/>
      <c r="M103" s="34"/>
      <c r="N103" s="16">
        <f t="shared" si="10"/>
        <v>0</v>
      </c>
    </row>
    <row r="104" spans="1:14" ht="12.75">
      <c r="A104" s="7"/>
      <c r="B104" s="8"/>
      <c r="C104" s="8"/>
      <c r="D104" s="3"/>
      <c r="E104" s="1"/>
      <c r="F104" s="1"/>
      <c r="G104" s="1"/>
      <c r="H104" s="13"/>
      <c r="I104" s="13"/>
      <c r="J104" s="34"/>
      <c r="K104" s="34"/>
      <c r="L104" s="34"/>
      <c r="M104" s="34"/>
      <c r="N104" s="16">
        <f t="shared" si="10"/>
        <v>0</v>
      </c>
    </row>
    <row r="105" spans="1:14" ht="12.75" customHeight="1">
      <c r="A105" s="55" t="s">
        <v>41</v>
      </c>
      <c r="B105" s="49" t="s">
        <v>35</v>
      </c>
      <c r="C105" s="49" t="s">
        <v>42</v>
      </c>
      <c r="D105" s="6" t="s">
        <v>8</v>
      </c>
      <c r="E105" s="6">
        <f aca="true" t="shared" si="26" ref="E105:M105">E106+E107+E108+E109</f>
        <v>1206.4</v>
      </c>
      <c r="F105" s="6">
        <f t="shared" si="26"/>
        <v>716.7</v>
      </c>
      <c r="G105" s="6">
        <f t="shared" si="26"/>
        <v>784.5300000000001</v>
      </c>
      <c r="H105" s="12">
        <f t="shared" si="26"/>
        <v>719.5</v>
      </c>
      <c r="I105" s="12">
        <f t="shared" si="26"/>
        <v>554.81</v>
      </c>
      <c r="J105" s="33">
        <f t="shared" si="26"/>
        <v>494.03</v>
      </c>
      <c r="K105" s="33">
        <f t="shared" si="26"/>
        <v>489.3</v>
      </c>
      <c r="L105" s="33">
        <f t="shared" si="26"/>
        <v>491.5</v>
      </c>
      <c r="M105" s="33">
        <f t="shared" si="26"/>
        <v>493.9</v>
      </c>
      <c r="N105" s="6">
        <f t="shared" si="10"/>
        <v>5950.67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34"/>
      <c r="L106" s="34"/>
      <c r="M106" s="34"/>
      <c r="N106" s="16">
        <f t="shared" si="10"/>
        <v>0</v>
      </c>
    </row>
    <row r="107" spans="1:14" ht="25.5">
      <c r="A107" s="56"/>
      <c r="B107" s="52"/>
      <c r="C107" s="52"/>
      <c r="D107" s="2" t="s">
        <v>10</v>
      </c>
      <c r="E107" s="1">
        <v>1032.9</v>
      </c>
      <c r="F107" s="1">
        <v>465.8</v>
      </c>
      <c r="G107" s="1">
        <v>545.94</v>
      </c>
      <c r="H107" s="13">
        <v>551.8</v>
      </c>
      <c r="I107" s="13">
        <v>415.53</v>
      </c>
      <c r="J107" s="34">
        <v>386.37</v>
      </c>
      <c r="K107" s="34">
        <v>429.3</v>
      </c>
      <c r="L107" s="34">
        <v>429.3</v>
      </c>
      <c r="M107" s="34">
        <v>429.3</v>
      </c>
      <c r="N107" s="16">
        <f t="shared" si="10"/>
        <v>4686.240000000001</v>
      </c>
    </row>
    <row r="108" spans="1:14" ht="25.5">
      <c r="A108" s="56"/>
      <c r="B108" s="52"/>
      <c r="C108" s="52"/>
      <c r="D108" s="2" t="s">
        <v>11</v>
      </c>
      <c r="E108" s="1">
        <v>173.5</v>
      </c>
      <c r="F108" s="1">
        <v>250.9</v>
      </c>
      <c r="G108" s="1">
        <v>238.59</v>
      </c>
      <c r="H108" s="13">
        <v>167.7</v>
      </c>
      <c r="I108" s="13">
        <v>139.28</v>
      </c>
      <c r="J108" s="34">
        <v>107.66</v>
      </c>
      <c r="K108" s="34">
        <v>60</v>
      </c>
      <c r="L108" s="34">
        <v>62.2</v>
      </c>
      <c r="M108" s="34">
        <v>64.6</v>
      </c>
      <c r="N108" s="16">
        <f t="shared" si="10"/>
        <v>1264.43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34"/>
      <c r="L109" s="34"/>
      <c r="M109" s="34"/>
      <c r="N109" s="16">
        <f t="shared" si="10"/>
        <v>0</v>
      </c>
    </row>
    <row r="110" spans="1:14" ht="12.75" customHeight="1">
      <c r="A110" s="55" t="s">
        <v>43</v>
      </c>
      <c r="B110" s="49" t="s">
        <v>35</v>
      </c>
      <c r="C110" s="49" t="s">
        <v>44</v>
      </c>
      <c r="D110" s="6" t="s">
        <v>8</v>
      </c>
      <c r="E110" s="6">
        <f aca="true" t="shared" si="27" ref="E110:L110">E111+E112+E113+E114</f>
        <v>60</v>
      </c>
      <c r="F110" s="6">
        <f t="shared" si="27"/>
        <v>20</v>
      </c>
      <c r="G110" s="6">
        <f t="shared" si="27"/>
        <v>43.3</v>
      </c>
      <c r="H110" s="12">
        <f t="shared" si="27"/>
        <v>18.9</v>
      </c>
      <c r="I110" s="12">
        <f t="shared" si="27"/>
        <v>20</v>
      </c>
      <c r="J110" s="33">
        <f t="shared" si="27"/>
        <v>20</v>
      </c>
      <c r="K110" s="33">
        <f t="shared" si="27"/>
        <v>20</v>
      </c>
      <c r="L110" s="33">
        <f t="shared" si="27"/>
        <v>20</v>
      </c>
      <c r="M110" s="33">
        <v>20</v>
      </c>
      <c r="N110" s="6">
        <f t="shared" si="10"/>
        <v>242.2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34"/>
      <c r="L111" s="34"/>
      <c r="M111" s="34"/>
      <c r="N111" s="16">
        <f t="shared" si="10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34"/>
      <c r="L112" s="34"/>
      <c r="M112" s="34"/>
      <c r="N112" s="16">
        <f t="shared" si="10"/>
        <v>0</v>
      </c>
    </row>
    <row r="113" spans="1:14" ht="25.5">
      <c r="A113" s="56"/>
      <c r="B113" s="52"/>
      <c r="C113" s="52"/>
      <c r="D113" s="2" t="s">
        <v>11</v>
      </c>
      <c r="E113" s="1">
        <v>60</v>
      </c>
      <c r="F113" s="1">
        <v>20</v>
      </c>
      <c r="G113" s="1">
        <v>43.3</v>
      </c>
      <c r="H113" s="13">
        <v>18.9</v>
      </c>
      <c r="I113" s="13">
        <v>20</v>
      </c>
      <c r="J113" s="34">
        <v>20</v>
      </c>
      <c r="K113" s="34">
        <v>20</v>
      </c>
      <c r="L113" s="34">
        <v>20</v>
      </c>
      <c r="M113" s="34">
        <v>20</v>
      </c>
      <c r="N113" s="16">
        <f t="shared" si="10"/>
        <v>242.2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34"/>
      <c r="L114" s="34"/>
      <c r="M114" s="34"/>
      <c r="N114" s="16">
        <f t="shared" si="10"/>
        <v>0</v>
      </c>
    </row>
    <row r="115" spans="1:14" ht="12.75" customHeight="1">
      <c r="A115" s="55" t="s">
        <v>45</v>
      </c>
      <c r="B115" s="49" t="s">
        <v>35</v>
      </c>
      <c r="C115" s="49" t="s">
        <v>46</v>
      </c>
      <c r="D115" s="6" t="s">
        <v>8</v>
      </c>
      <c r="E115" s="6">
        <f aca="true" t="shared" si="28" ref="E115:L115">E116+E117+E118+E119</f>
        <v>27</v>
      </c>
      <c r="F115" s="6">
        <f t="shared" si="28"/>
        <v>19.9</v>
      </c>
      <c r="G115" s="6">
        <f t="shared" si="28"/>
        <v>19.5</v>
      </c>
      <c r="H115" s="12">
        <f t="shared" si="28"/>
        <v>19.9</v>
      </c>
      <c r="I115" s="12">
        <f t="shared" si="28"/>
        <v>19.9</v>
      </c>
      <c r="J115" s="33">
        <f t="shared" si="28"/>
        <v>19.9</v>
      </c>
      <c r="K115" s="33">
        <f t="shared" si="28"/>
        <v>19.9</v>
      </c>
      <c r="L115" s="33">
        <f t="shared" si="28"/>
        <v>19.9</v>
      </c>
      <c r="M115" s="33">
        <v>19.9</v>
      </c>
      <c r="N115" s="6">
        <f t="shared" si="10"/>
        <v>185.80000000000004</v>
      </c>
    </row>
    <row r="116" spans="1:14" ht="25.5">
      <c r="A116" s="56"/>
      <c r="B116" s="52"/>
      <c r="C116" s="52"/>
      <c r="D116" s="2" t="s">
        <v>9</v>
      </c>
      <c r="E116" s="1"/>
      <c r="F116" s="1"/>
      <c r="G116" s="1"/>
      <c r="H116" s="13"/>
      <c r="I116" s="13"/>
      <c r="J116" s="34"/>
      <c r="K116" s="34"/>
      <c r="L116" s="34"/>
      <c r="M116" s="34"/>
      <c r="N116" s="16">
        <f t="shared" si="10"/>
        <v>0</v>
      </c>
    </row>
    <row r="117" spans="1:14" ht="25.5">
      <c r="A117" s="56"/>
      <c r="B117" s="52"/>
      <c r="C117" s="52"/>
      <c r="D117" s="2" t="s">
        <v>10</v>
      </c>
      <c r="E117" s="1"/>
      <c r="F117" s="1"/>
      <c r="G117" s="1"/>
      <c r="H117" s="13"/>
      <c r="I117" s="13"/>
      <c r="J117" s="34"/>
      <c r="K117" s="34"/>
      <c r="L117" s="34"/>
      <c r="M117" s="34"/>
      <c r="N117" s="16">
        <f aca="true" t="shared" si="29" ref="N117:N175">SUM(E117:M117)</f>
        <v>0</v>
      </c>
    </row>
    <row r="118" spans="1:14" ht="25.5">
      <c r="A118" s="56"/>
      <c r="B118" s="52"/>
      <c r="C118" s="52"/>
      <c r="D118" s="2" t="s">
        <v>11</v>
      </c>
      <c r="E118" s="1">
        <v>27</v>
      </c>
      <c r="F118" s="1">
        <v>19.9</v>
      </c>
      <c r="G118" s="1">
        <v>19.5</v>
      </c>
      <c r="H118" s="13">
        <v>19.9</v>
      </c>
      <c r="I118" s="13">
        <v>19.9</v>
      </c>
      <c r="J118" s="34">
        <v>19.9</v>
      </c>
      <c r="K118" s="34">
        <v>19.9</v>
      </c>
      <c r="L118" s="34">
        <v>19.9</v>
      </c>
      <c r="M118" s="34">
        <v>19.9</v>
      </c>
      <c r="N118" s="16">
        <f t="shared" si="29"/>
        <v>185.80000000000004</v>
      </c>
    </row>
    <row r="119" spans="1:14" ht="38.25">
      <c r="A119" s="57"/>
      <c r="B119" s="53"/>
      <c r="C119" s="53"/>
      <c r="D119" s="3" t="s">
        <v>12</v>
      </c>
      <c r="E119" s="1"/>
      <c r="F119" s="1"/>
      <c r="G119" s="1"/>
      <c r="H119" s="13"/>
      <c r="I119" s="13"/>
      <c r="J119" s="34"/>
      <c r="K119" s="34"/>
      <c r="L119" s="34"/>
      <c r="M119" s="34"/>
      <c r="N119" s="16">
        <f t="shared" si="29"/>
        <v>0</v>
      </c>
    </row>
    <row r="120" spans="1:14" ht="12.75" customHeight="1">
      <c r="A120" s="55" t="s">
        <v>47</v>
      </c>
      <c r="B120" s="49" t="s">
        <v>35</v>
      </c>
      <c r="C120" s="49" t="s">
        <v>48</v>
      </c>
      <c r="D120" s="6" t="s">
        <v>8</v>
      </c>
      <c r="E120" s="6">
        <f aca="true" t="shared" si="30" ref="E120:L120">E121+E122+E123+E124</f>
        <v>0</v>
      </c>
      <c r="F120" s="6">
        <f t="shared" si="30"/>
        <v>0</v>
      </c>
      <c r="G120" s="6">
        <f t="shared" si="30"/>
        <v>0</v>
      </c>
      <c r="H120" s="12">
        <f t="shared" si="30"/>
        <v>0</v>
      </c>
      <c r="I120" s="12">
        <f t="shared" si="30"/>
        <v>0</v>
      </c>
      <c r="J120" s="33">
        <f t="shared" si="30"/>
        <v>0</v>
      </c>
      <c r="K120" s="33">
        <f t="shared" si="30"/>
        <v>0</v>
      </c>
      <c r="L120" s="33">
        <f t="shared" si="30"/>
        <v>0</v>
      </c>
      <c r="M120" s="33"/>
      <c r="N120" s="16">
        <f t="shared" si="29"/>
        <v>0</v>
      </c>
    </row>
    <row r="121" spans="1:14" ht="25.5">
      <c r="A121" s="56"/>
      <c r="B121" s="52"/>
      <c r="C121" s="52"/>
      <c r="D121" s="2" t="s">
        <v>9</v>
      </c>
      <c r="E121" s="1"/>
      <c r="F121" s="1"/>
      <c r="G121" s="1"/>
      <c r="H121" s="13"/>
      <c r="I121" s="13"/>
      <c r="J121" s="34"/>
      <c r="K121" s="34"/>
      <c r="L121" s="34"/>
      <c r="M121" s="34"/>
      <c r="N121" s="16">
        <f t="shared" si="29"/>
        <v>0</v>
      </c>
    </row>
    <row r="122" spans="1:14" ht="25.5">
      <c r="A122" s="56"/>
      <c r="B122" s="52"/>
      <c r="C122" s="52"/>
      <c r="D122" s="2" t="s">
        <v>10</v>
      </c>
      <c r="E122" s="1"/>
      <c r="F122" s="1"/>
      <c r="G122" s="1"/>
      <c r="H122" s="13"/>
      <c r="I122" s="13"/>
      <c r="J122" s="34"/>
      <c r="K122" s="34"/>
      <c r="L122" s="34"/>
      <c r="M122" s="34"/>
      <c r="N122" s="16">
        <f t="shared" si="29"/>
        <v>0</v>
      </c>
    </row>
    <row r="123" spans="1:14" ht="25.5">
      <c r="A123" s="56"/>
      <c r="B123" s="52"/>
      <c r="C123" s="52"/>
      <c r="D123" s="2" t="s">
        <v>11</v>
      </c>
      <c r="E123" s="1"/>
      <c r="F123" s="1"/>
      <c r="G123" s="1"/>
      <c r="H123" s="13"/>
      <c r="I123" s="13"/>
      <c r="J123" s="34"/>
      <c r="K123" s="34"/>
      <c r="L123" s="34"/>
      <c r="M123" s="34"/>
      <c r="N123" s="16">
        <f t="shared" si="29"/>
        <v>0</v>
      </c>
    </row>
    <row r="124" spans="1:14" ht="38.25">
      <c r="A124" s="57"/>
      <c r="B124" s="53"/>
      <c r="C124" s="53"/>
      <c r="D124" s="3" t="s">
        <v>12</v>
      </c>
      <c r="E124" s="1"/>
      <c r="F124" s="1"/>
      <c r="G124" s="1"/>
      <c r="H124" s="13"/>
      <c r="I124" s="13"/>
      <c r="J124" s="34"/>
      <c r="K124" s="34"/>
      <c r="L124" s="34"/>
      <c r="M124" s="34"/>
      <c r="N124" s="16">
        <f t="shared" si="29"/>
        <v>0</v>
      </c>
    </row>
    <row r="125" spans="1:14" ht="12.75">
      <c r="A125" s="7"/>
      <c r="B125" s="8"/>
      <c r="C125" s="8"/>
      <c r="D125" s="3"/>
      <c r="E125" s="1"/>
      <c r="F125" s="1"/>
      <c r="G125" s="1"/>
      <c r="H125" s="13"/>
      <c r="I125" s="13"/>
      <c r="J125" s="34"/>
      <c r="K125" s="34"/>
      <c r="L125" s="34"/>
      <c r="M125" s="34"/>
      <c r="N125" s="16">
        <f t="shared" si="29"/>
        <v>0</v>
      </c>
    </row>
    <row r="126" spans="1:14" ht="12.75" customHeight="1">
      <c r="A126" s="55" t="s">
        <v>49</v>
      </c>
      <c r="B126" s="49" t="s">
        <v>35</v>
      </c>
      <c r="C126" s="49" t="s">
        <v>50</v>
      </c>
      <c r="D126" s="6" t="s">
        <v>8</v>
      </c>
      <c r="E126" s="6">
        <f aca="true" t="shared" si="31" ref="E126:L126">E127+E128+E129+E130</f>
        <v>0</v>
      </c>
      <c r="F126" s="6">
        <f t="shared" si="31"/>
        <v>0</v>
      </c>
      <c r="G126" s="6">
        <f t="shared" si="31"/>
        <v>0</v>
      </c>
      <c r="H126" s="12">
        <f t="shared" si="31"/>
        <v>0</v>
      </c>
      <c r="I126" s="12">
        <f t="shared" si="31"/>
        <v>0</v>
      </c>
      <c r="J126" s="33">
        <f t="shared" si="31"/>
        <v>0</v>
      </c>
      <c r="K126" s="33">
        <f t="shared" si="31"/>
        <v>0</v>
      </c>
      <c r="L126" s="33">
        <f t="shared" si="31"/>
        <v>0</v>
      </c>
      <c r="M126" s="33"/>
      <c r="N126" s="16">
        <f t="shared" si="29"/>
        <v>0</v>
      </c>
    </row>
    <row r="127" spans="1:14" ht="25.5">
      <c r="A127" s="56"/>
      <c r="B127" s="52"/>
      <c r="C127" s="52"/>
      <c r="D127" s="2" t="s">
        <v>9</v>
      </c>
      <c r="E127" s="1"/>
      <c r="F127" s="1"/>
      <c r="G127" s="1"/>
      <c r="H127" s="13"/>
      <c r="I127" s="13"/>
      <c r="J127" s="34"/>
      <c r="K127" s="34"/>
      <c r="L127" s="34"/>
      <c r="M127" s="34"/>
      <c r="N127" s="16">
        <f t="shared" si="29"/>
        <v>0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34"/>
      <c r="L128" s="34"/>
      <c r="M128" s="34"/>
      <c r="N128" s="16">
        <f t="shared" si="29"/>
        <v>0</v>
      </c>
    </row>
    <row r="129" spans="1:14" ht="25.5">
      <c r="A129" s="56"/>
      <c r="B129" s="52"/>
      <c r="C129" s="52"/>
      <c r="D129" s="2" t="s">
        <v>11</v>
      </c>
      <c r="E129" s="1"/>
      <c r="F129" s="1"/>
      <c r="G129" s="1"/>
      <c r="H129" s="13"/>
      <c r="I129" s="13"/>
      <c r="J129" s="34"/>
      <c r="K129" s="34"/>
      <c r="L129" s="34"/>
      <c r="M129" s="34"/>
      <c r="N129" s="16">
        <f t="shared" si="29"/>
        <v>0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34"/>
      <c r="L130" s="34"/>
      <c r="M130" s="34"/>
      <c r="N130" s="16">
        <f t="shared" si="29"/>
        <v>0</v>
      </c>
    </row>
    <row r="131" spans="1:14" ht="12.75" customHeight="1">
      <c r="A131" s="55" t="s">
        <v>51</v>
      </c>
      <c r="B131" s="49" t="s">
        <v>35</v>
      </c>
      <c r="C131" s="58" t="s">
        <v>72</v>
      </c>
      <c r="D131" s="6" t="s">
        <v>8</v>
      </c>
      <c r="E131" s="6">
        <f aca="true" t="shared" si="32" ref="E131:M131">E132+E133+E134+E135</f>
        <v>6404.5</v>
      </c>
      <c r="F131" s="6">
        <f t="shared" si="32"/>
        <v>6285.5</v>
      </c>
      <c r="G131" s="6">
        <f t="shared" si="32"/>
        <v>6572</v>
      </c>
      <c r="H131" s="12">
        <f t="shared" si="32"/>
        <v>7085</v>
      </c>
      <c r="I131" s="12">
        <f t="shared" si="32"/>
        <v>5851</v>
      </c>
      <c r="J131" s="33">
        <f t="shared" si="32"/>
        <v>5942.1</v>
      </c>
      <c r="K131" s="33">
        <f t="shared" si="32"/>
        <v>6035</v>
      </c>
      <c r="L131" s="33">
        <f t="shared" si="32"/>
        <v>6330</v>
      </c>
      <c r="M131" s="33">
        <f t="shared" si="32"/>
        <v>6595</v>
      </c>
      <c r="N131" s="6">
        <f t="shared" si="29"/>
        <v>57100.1</v>
      </c>
    </row>
    <row r="132" spans="1:14" ht="26.25" customHeight="1">
      <c r="A132" s="56"/>
      <c r="B132" s="52"/>
      <c r="C132" s="59"/>
      <c r="D132" s="2" t="s">
        <v>9</v>
      </c>
      <c r="E132" s="1"/>
      <c r="F132" s="1"/>
      <c r="G132" s="1"/>
      <c r="H132" s="13"/>
      <c r="I132" s="13"/>
      <c r="J132" s="34"/>
      <c r="K132" s="34"/>
      <c r="L132" s="34"/>
      <c r="M132" s="34"/>
      <c r="N132" s="16">
        <f t="shared" si="29"/>
        <v>0</v>
      </c>
    </row>
    <row r="133" spans="1:14" ht="29.25" customHeight="1">
      <c r="A133" s="56"/>
      <c r="B133" s="52"/>
      <c r="C133" s="59"/>
      <c r="D133" s="2" t="s">
        <v>10</v>
      </c>
      <c r="E133" s="1">
        <v>6404.5</v>
      </c>
      <c r="F133" s="1">
        <v>6285.5</v>
      </c>
      <c r="G133" s="1">
        <v>6572</v>
      </c>
      <c r="H133" s="13">
        <v>7085</v>
      </c>
      <c r="I133" s="13">
        <v>5851</v>
      </c>
      <c r="J133" s="34">
        <v>5942.1</v>
      </c>
      <c r="K133" s="34">
        <v>6035</v>
      </c>
      <c r="L133" s="34">
        <v>6330</v>
      </c>
      <c r="M133" s="34">
        <v>6595</v>
      </c>
      <c r="N133" s="16">
        <f t="shared" si="29"/>
        <v>57100.1</v>
      </c>
    </row>
    <row r="134" spans="1:14" ht="27.75" customHeight="1">
      <c r="A134" s="56"/>
      <c r="B134" s="52"/>
      <c r="C134" s="59"/>
      <c r="D134" s="2" t="s">
        <v>11</v>
      </c>
      <c r="E134" s="1"/>
      <c r="F134" s="1"/>
      <c r="G134" s="1"/>
      <c r="H134" s="13"/>
      <c r="I134" s="13"/>
      <c r="J134" s="34"/>
      <c r="K134" s="34"/>
      <c r="L134" s="34"/>
      <c r="M134" s="34"/>
      <c r="N134" s="16">
        <f t="shared" si="29"/>
        <v>0</v>
      </c>
    </row>
    <row r="135" spans="1:14" ht="38.25">
      <c r="A135" s="57"/>
      <c r="B135" s="53"/>
      <c r="C135" s="60"/>
      <c r="D135" s="3" t="s">
        <v>12</v>
      </c>
      <c r="E135" s="1"/>
      <c r="F135" s="1"/>
      <c r="G135" s="1"/>
      <c r="H135" s="13"/>
      <c r="I135" s="13"/>
      <c r="J135" s="34"/>
      <c r="K135" s="34"/>
      <c r="L135" s="34"/>
      <c r="M135" s="34"/>
      <c r="N135" s="16">
        <f t="shared" si="29"/>
        <v>0</v>
      </c>
    </row>
    <row r="136" spans="1:14" ht="12.75" customHeight="1">
      <c r="A136" s="55" t="s">
        <v>53</v>
      </c>
      <c r="B136" s="49" t="s">
        <v>35</v>
      </c>
      <c r="C136" s="49" t="s">
        <v>54</v>
      </c>
      <c r="D136" s="6" t="s">
        <v>8</v>
      </c>
      <c r="E136" s="6">
        <f aca="true" t="shared" si="33" ref="E136:L136">E137+E138+E139+E140</f>
        <v>0</v>
      </c>
      <c r="F136" s="6">
        <f t="shared" si="33"/>
        <v>467.2</v>
      </c>
      <c r="G136" s="6">
        <f t="shared" si="33"/>
        <v>0</v>
      </c>
      <c r="H136" s="12">
        <f t="shared" si="33"/>
        <v>0</v>
      </c>
      <c r="I136" s="12">
        <f t="shared" si="33"/>
        <v>0</v>
      </c>
      <c r="J136" s="33">
        <f t="shared" si="33"/>
        <v>0</v>
      </c>
      <c r="K136" s="33">
        <f t="shared" si="33"/>
        <v>0</v>
      </c>
      <c r="L136" s="33">
        <f t="shared" si="33"/>
        <v>0</v>
      </c>
      <c r="M136" s="33"/>
      <c r="N136" s="6">
        <f t="shared" si="29"/>
        <v>467.2</v>
      </c>
    </row>
    <row r="137" spans="1:14" ht="25.5">
      <c r="A137" s="56"/>
      <c r="B137" s="52"/>
      <c r="C137" s="52"/>
      <c r="D137" s="2" t="s">
        <v>9</v>
      </c>
      <c r="E137" s="1"/>
      <c r="F137" s="1">
        <v>443.8</v>
      </c>
      <c r="G137" s="1"/>
      <c r="H137" s="13"/>
      <c r="I137" s="13"/>
      <c r="J137" s="34"/>
      <c r="K137" s="34"/>
      <c r="L137" s="34"/>
      <c r="M137" s="34"/>
      <c r="N137" s="16">
        <f t="shared" si="29"/>
        <v>443.8</v>
      </c>
    </row>
    <row r="138" spans="1:14" ht="25.5">
      <c r="A138" s="56"/>
      <c r="B138" s="52"/>
      <c r="C138" s="52"/>
      <c r="D138" s="2" t="s">
        <v>10</v>
      </c>
      <c r="E138" s="1"/>
      <c r="F138" s="1"/>
      <c r="G138" s="1"/>
      <c r="H138" s="13"/>
      <c r="I138" s="13"/>
      <c r="J138" s="34"/>
      <c r="K138" s="34"/>
      <c r="L138" s="34"/>
      <c r="M138" s="34"/>
      <c r="N138" s="16">
        <f t="shared" si="29"/>
        <v>0</v>
      </c>
    </row>
    <row r="139" spans="1:14" ht="25.5">
      <c r="A139" s="56"/>
      <c r="B139" s="52"/>
      <c r="C139" s="52"/>
      <c r="D139" s="2" t="s">
        <v>11</v>
      </c>
      <c r="E139" s="1"/>
      <c r="F139" s="1">
        <v>23.4</v>
      </c>
      <c r="G139" s="1"/>
      <c r="H139" s="13"/>
      <c r="I139" s="13"/>
      <c r="J139" s="34"/>
      <c r="K139" s="34"/>
      <c r="L139" s="34"/>
      <c r="M139" s="34"/>
      <c r="N139" s="16">
        <f t="shared" si="29"/>
        <v>23.4</v>
      </c>
    </row>
    <row r="140" spans="1:14" ht="38.25">
      <c r="A140" s="57"/>
      <c r="B140" s="53"/>
      <c r="C140" s="53"/>
      <c r="D140" s="3" t="s">
        <v>12</v>
      </c>
      <c r="E140" s="1"/>
      <c r="F140" s="1"/>
      <c r="G140" s="1"/>
      <c r="H140" s="13"/>
      <c r="I140" s="13"/>
      <c r="J140" s="34"/>
      <c r="K140" s="34"/>
      <c r="L140" s="34"/>
      <c r="M140" s="34"/>
      <c r="N140" s="16">
        <f t="shared" si="29"/>
        <v>0</v>
      </c>
    </row>
    <row r="141" spans="1:14" ht="12.75" customHeight="1">
      <c r="A141" s="55" t="s">
        <v>56</v>
      </c>
      <c r="B141" s="49" t="s">
        <v>35</v>
      </c>
      <c r="C141" s="49" t="s">
        <v>55</v>
      </c>
      <c r="D141" s="6" t="s">
        <v>8</v>
      </c>
      <c r="E141" s="6">
        <f aca="true" t="shared" si="34" ref="E141:L141">E142+E143+E144+E145</f>
        <v>0</v>
      </c>
      <c r="F141" s="6">
        <f t="shared" si="34"/>
        <v>0</v>
      </c>
      <c r="G141" s="6">
        <f t="shared" si="34"/>
        <v>901.1</v>
      </c>
      <c r="H141" s="12">
        <f t="shared" si="34"/>
        <v>0</v>
      </c>
      <c r="I141" s="12">
        <f t="shared" si="34"/>
        <v>0</v>
      </c>
      <c r="J141" s="33">
        <f t="shared" si="34"/>
        <v>0</v>
      </c>
      <c r="K141" s="33">
        <f t="shared" si="34"/>
        <v>0</v>
      </c>
      <c r="L141" s="33">
        <f t="shared" si="34"/>
        <v>0</v>
      </c>
      <c r="M141" s="33"/>
      <c r="N141" s="6">
        <f t="shared" si="29"/>
        <v>901.1</v>
      </c>
    </row>
    <row r="142" spans="1:14" ht="25.5">
      <c r="A142" s="56"/>
      <c r="B142" s="52"/>
      <c r="C142" s="52"/>
      <c r="D142" s="2" t="s">
        <v>9</v>
      </c>
      <c r="E142" s="1"/>
      <c r="F142" s="1"/>
      <c r="G142" s="1">
        <v>856</v>
      </c>
      <c r="H142" s="13"/>
      <c r="I142" s="13"/>
      <c r="J142" s="34"/>
      <c r="K142" s="34"/>
      <c r="L142" s="34"/>
      <c r="M142" s="34"/>
      <c r="N142" s="16">
        <f t="shared" si="29"/>
        <v>856</v>
      </c>
    </row>
    <row r="143" spans="1:14" ht="25.5">
      <c r="A143" s="56"/>
      <c r="B143" s="52"/>
      <c r="C143" s="52"/>
      <c r="D143" s="2" t="s">
        <v>10</v>
      </c>
      <c r="E143" s="1"/>
      <c r="F143" s="1"/>
      <c r="G143" s="1"/>
      <c r="H143" s="13"/>
      <c r="I143" s="13"/>
      <c r="J143" s="34"/>
      <c r="K143" s="34"/>
      <c r="L143" s="34"/>
      <c r="M143" s="34"/>
      <c r="N143" s="16">
        <f t="shared" si="29"/>
        <v>0</v>
      </c>
    </row>
    <row r="144" spans="1:14" ht="25.5">
      <c r="A144" s="56"/>
      <c r="B144" s="52"/>
      <c r="C144" s="52"/>
      <c r="D144" s="2" t="s">
        <v>11</v>
      </c>
      <c r="E144" s="1"/>
      <c r="F144" s="1"/>
      <c r="G144" s="1">
        <v>45.1</v>
      </c>
      <c r="H144" s="13"/>
      <c r="I144" s="13"/>
      <c r="J144" s="34"/>
      <c r="K144" s="34"/>
      <c r="L144" s="34"/>
      <c r="M144" s="34"/>
      <c r="N144" s="16">
        <f t="shared" si="29"/>
        <v>45.1</v>
      </c>
    </row>
    <row r="145" spans="1:14" ht="38.25">
      <c r="A145" s="57"/>
      <c r="B145" s="53"/>
      <c r="C145" s="53"/>
      <c r="D145" s="3" t="s">
        <v>12</v>
      </c>
      <c r="E145" s="1"/>
      <c r="F145" s="1"/>
      <c r="G145" s="1"/>
      <c r="H145" s="13"/>
      <c r="I145" s="13"/>
      <c r="J145" s="34"/>
      <c r="K145" s="34"/>
      <c r="L145" s="34"/>
      <c r="M145" s="34"/>
      <c r="N145" s="16">
        <f t="shared" si="29"/>
        <v>0</v>
      </c>
    </row>
    <row r="146" spans="1:14" ht="12.75">
      <c r="A146" s="46" t="s">
        <v>64</v>
      </c>
      <c r="B146" s="49" t="s">
        <v>35</v>
      </c>
      <c r="C146" s="49" t="s">
        <v>65</v>
      </c>
      <c r="D146" s="6" t="s">
        <v>8</v>
      </c>
      <c r="E146" s="1"/>
      <c r="F146" s="1"/>
      <c r="G146" s="1"/>
      <c r="H146" s="12">
        <f>H147+H148+H149+H150</f>
        <v>1037.9</v>
      </c>
      <c r="I146" s="12">
        <f>I148+I149</f>
        <v>190.1</v>
      </c>
      <c r="J146" s="34"/>
      <c r="K146" s="33">
        <f>K148+K149</f>
        <v>1111.8</v>
      </c>
      <c r="L146" s="34"/>
      <c r="M146" s="34"/>
      <c r="N146" s="6">
        <f t="shared" si="29"/>
        <v>2339.8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34"/>
      <c r="L147" s="34"/>
      <c r="M147" s="34"/>
      <c r="N147" s="16">
        <f t="shared" si="29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>
        <v>986</v>
      </c>
      <c r="I148" s="13">
        <v>180.6</v>
      </c>
      <c r="J148" s="34"/>
      <c r="K148" s="34">
        <v>1100</v>
      </c>
      <c r="L148" s="34"/>
      <c r="M148" s="34"/>
      <c r="N148" s="16">
        <f t="shared" si="29"/>
        <v>2266.6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>
        <v>51.9</v>
      </c>
      <c r="I149" s="13">
        <v>9.5</v>
      </c>
      <c r="J149" s="34"/>
      <c r="K149" s="35">
        <v>11.8</v>
      </c>
      <c r="L149" s="34"/>
      <c r="M149" s="34"/>
      <c r="N149" s="16">
        <f>SUM(E149:M149)</f>
        <v>73.2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34"/>
      <c r="L150" s="34"/>
      <c r="M150" s="34"/>
      <c r="N150" s="16">
        <f t="shared" si="29"/>
        <v>0</v>
      </c>
    </row>
    <row r="151" spans="1:14" ht="12.75">
      <c r="A151" s="46" t="s">
        <v>76</v>
      </c>
      <c r="B151" s="49" t="s">
        <v>35</v>
      </c>
      <c r="C151" s="49" t="s">
        <v>77</v>
      </c>
      <c r="D151" s="6" t="s">
        <v>8</v>
      </c>
      <c r="E151" s="1"/>
      <c r="F151" s="1"/>
      <c r="G151" s="1"/>
      <c r="H151" s="12">
        <f>H152+H153+H154+H155</f>
        <v>0</v>
      </c>
      <c r="I151" s="12">
        <f>I153+I154</f>
        <v>0</v>
      </c>
      <c r="J151" s="33">
        <f>J152+J153+J154+J155</f>
        <v>854.2</v>
      </c>
      <c r="K151" s="33">
        <f>K153</f>
        <v>1346.742</v>
      </c>
      <c r="L151" s="33"/>
      <c r="M151" s="33"/>
      <c r="N151" s="6">
        <f t="shared" si="29"/>
        <v>2200.942</v>
      </c>
    </row>
    <row r="152" spans="1:14" ht="25.5">
      <c r="A152" s="54"/>
      <c r="B152" s="50"/>
      <c r="C152" s="52"/>
      <c r="D152" s="2" t="s">
        <v>9</v>
      </c>
      <c r="E152" s="1"/>
      <c r="F152" s="1"/>
      <c r="G152" s="1"/>
      <c r="H152" s="13"/>
      <c r="I152" s="13"/>
      <c r="J152" s="34"/>
      <c r="K152" s="34"/>
      <c r="L152" s="34"/>
      <c r="M152" s="34"/>
      <c r="N152" s="16">
        <f t="shared" si="29"/>
        <v>0</v>
      </c>
    </row>
    <row r="153" spans="1:14" ht="25.5">
      <c r="A153" s="54"/>
      <c r="B153" s="50"/>
      <c r="C153" s="52"/>
      <c r="D153" s="2" t="s">
        <v>10</v>
      </c>
      <c r="E153" s="1"/>
      <c r="F153" s="1"/>
      <c r="G153" s="1"/>
      <c r="H153" s="13"/>
      <c r="I153" s="13"/>
      <c r="J153" s="34"/>
      <c r="K153" s="34">
        <v>1346.742</v>
      </c>
      <c r="L153" s="34"/>
      <c r="M153" s="34"/>
      <c r="N153" s="16">
        <f t="shared" si="29"/>
        <v>1346.742</v>
      </c>
    </row>
    <row r="154" spans="1:14" ht="25.5">
      <c r="A154" s="54"/>
      <c r="B154" s="50"/>
      <c r="C154" s="52"/>
      <c r="D154" s="2" t="s">
        <v>11</v>
      </c>
      <c r="E154" s="1"/>
      <c r="F154" s="1"/>
      <c r="G154" s="1"/>
      <c r="H154" s="13"/>
      <c r="I154" s="13"/>
      <c r="J154" s="34">
        <v>854.2</v>
      </c>
      <c r="K154" s="34"/>
      <c r="L154" s="34"/>
      <c r="M154" s="34"/>
      <c r="N154" s="16">
        <f t="shared" si="29"/>
        <v>854.2</v>
      </c>
    </row>
    <row r="155" spans="1:14" ht="38.25">
      <c r="A155" s="45"/>
      <c r="B155" s="51"/>
      <c r="C155" s="53"/>
      <c r="D155" s="3" t="s">
        <v>12</v>
      </c>
      <c r="E155" s="1"/>
      <c r="F155" s="1"/>
      <c r="G155" s="1"/>
      <c r="H155" s="13"/>
      <c r="I155" s="13"/>
      <c r="J155" s="34"/>
      <c r="K155" s="34"/>
      <c r="L155" s="34"/>
      <c r="M155" s="34"/>
      <c r="N155" s="16">
        <f t="shared" si="29"/>
        <v>0</v>
      </c>
    </row>
    <row r="156" spans="1:14" ht="12.75">
      <c r="A156" s="46" t="s">
        <v>78</v>
      </c>
      <c r="B156" s="49" t="s">
        <v>35</v>
      </c>
      <c r="C156" s="49" t="s">
        <v>79</v>
      </c>
      <c r="D156" s="6" t="s">
        <v>8</v>
      </c>
      <c r="E156" s="1"/>
      <c r="F156" s="1"/>
      <c r="G156" s="1"/>
      <c r="H156" s="12">
        <f>H157+H158+H159+H160</f>
        <v>0</v>
      </c>
      <c r="I156" s="12">
        <f>I158+I159</f>
        <v>526.3</v>
      </c>
      <c r="J156" s="33">
        <f>J157+J158+J159+J160</f>
        <v>0</v>
      </c>
      <c r="K156" s="34"/>
      <c r="L156" s="34"/>
      <c r="M156" s="34"/>
      <c r="N156" s="6">
        <f t="shared" si="29"/>
        <v>526.3</v>
      </c>
    </row>
    <row r="157" spans="1:14" ht="25.5">
      <c r="A157" s="54"/>
      <c r="B157" s="50"/>
      <c r="C157" s="52"/>
      <c r="D157" s="2" t="s">
        <v>9</v>
      </c>
      <c r="E157" s="1"/>
      <c r="F157" s="1"/>
      <c r="G157" s="1"/>
      <c r="H157" s="13"/>
      <c r="I157" s="13"/>
      <c r="J157" s="34"/>
      <c r="K157" s="34"/>
      <c r="L157" s="34"/>
      <c r="M157" s="34"/>
      <c r="N157" s="16">
        <f t="shared" si="29"/>
        <v>0</v>
      </c>
    </row>
    <row r="158" spans="1:14" ht="25.5">
      <c r="A158" s="54"/>
      <c r="B158" s="50"/>
      <c r="C158" s="52"/>
      <c r="D158" s="2" t="s">
        <v>10</v>
      </c>
      <c r="E158" s="1"/>
      <c r="F158" s="1"/>
      <c r="G158" s="1"/>
      <c r="H158" s="13"/>
      <c r="I158" s="13">
        <v>500</v>
      </c>
      <c r="J158" s="34"/>
      <c r="K158" s="34"/>
      <c r="L158" s="34"/>
      <c r="M158" s="34"/>
      <c r="N158" s="16">
        <f t="shared" si="29"/>
        <v>500</v>
      </c>
    </row>
    <row r="159" spans="1:14" ht="25.5">
      <c r="A159" s="54"/>
      <c r="B159" s="50"/>
      <c r="C159" s="52"/>
      <c r="D159" s="2" t="s">
        <v>11</v>
      </c>
      <c r="E159" s="1"/>
      <c r="F159" s="1"/>
      <c r="G159" s="1"/>
      <c r="H159" s="13"/>
      <c r="I159" s="13">
        <v>26.3</v>
      </c>
      <c r="J159" s="34"/>
      <c r="K159" s="34"/>
      <c r="L159" s="34"/>
      <c r="M159" s="34"/>
      <c r="N159" s="16">
        <f t="shared" si="29"/>
        <v>26.3</v>
      </c>
    </row>
    <row r="160" spans="1:14" ht="38.25">
      <c r="A160" s="45"/>
      <c r="B160" s="51"/>
      <c r="C160" s="53"/>
      <c r="D160" s="3" t="s">
        <v>12</v>
      </c>
      <c r="E160" s="1"/>
      <c r="F160" s="1"/>
      <c r="G160" s="1"/>
      <c r="H160" s="13"/>
      <c r="I160" s="13"/>
      <c r="J160" s="34"/>
      <c r="K160" s="34"/>
      <c r="L160" s="34"/>
      <c r="M160" s="34"/>
      <c r="N160" s="16">
        <f t="shared" si="29"/>
        <v>0</v>
      </c>
    </row>
    <row r="161" spans="1:14" ht="12.75">
      <c r="A161" s="46" t="s">
        <v>102</v>
      </c>
      <c r="B161" s="49" t="s">
        <v>35</v>
      </c>
      <c r="C161" s="49" t="s">
        <v>106</v>
      </c>
      <c r="D161" s="30" t="s">
        <v>95</v>
      </c>
      <c r="E161" s="1"/>
      <c r="F161" s="1"/>
      <c r="G161" s="1"/>
      <c r="H161" s="13"/>
      <c r="I161" s="13"/>
      <c r="J161" s="34">
        <f>J163+J164</f>
        <v>5790</v>
      </c>
      <c r="K161" s="34"/>
      <c r="L161" s="34"/>
      <c r="M161" s="34"/>
      <c r="N161" s="6">
        <f t="shared" si="29"/>
        <v>5790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34"/>
      <c r="L162" s="34"/>
      <c r="M162" s="34"/>
      <c r="N162" s="16">
        <f t="shared" si="29"/>
        <v>0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>
        <v>5500.5</v>
      </c>
      <c r="K163" s="34"/>
      <c r="L163" s="34"/>
      <c r="M163" s="34"/>
      <c r="N163" s="16">
        <f t="shared" si="29"/>
        <v>5500.5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>
        <v>289.5</v>
      </c>
      <c r="K164" s="34"/>
      <c r="L164" s="34"/>
      <c r="M164" s="34"/>
      <c r="N164" s="16">
        <f t="shared" si="29"/>
        <v>289.5</v>
      </c>
    </row>
    <row r="165" spans="1:14" ht="97.5" customHeight="1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34"/>
      <c r="L165" s="34"/>
      <c r="M165" s="34"/>
      <c r="N165" s="16">
        <f t="shared" si="29"/>
        <v>0</v>
      </c>
    </row>
    <row r="166" spans="1:14" ht="12.75">
      <c r="A166" s="46" t="s">
        <v>103</v>
      </c>
      <c r="B166" s="49" t="s">
        <v>35</v>
      </c>
      <c r="C166" s="49" t="s">
        <v>105</v>
      </c>
      <c r="D166" s="30" t="s">
        <v>95</v>
      </c>
      <c r="E166" s="1"/>
      <c r="F166" s="1"/>
      <c r="G166" s="1"/>
      <c r="H166" s="13"/>
      <c r="I166" s="13"/>
      <c r="J166" s="34"/>
      <c r="K166" s="33">
        <f>K168+K169</f>
        <v>6560.700000000001</v>
      </c>
      <c r="L166" s="34"/>
      <c r="M166" s="34"/>
      <c r="N166" s="6">
        <f t="shared" si="29"/>
        <v>6560.700000000001</v>
      </c>
    </row>
    <row r="167" spans="1:14" ht="25.5" customHeight="1">
      <c r="A167" s="47"/>
      <c r="B167" s="50"/>
      <c r="C167" s="50"/>
      <c r="D167" s="2" t="s">
        <v>9</v>
      </c>
      <c r="E167" s="1"/>
      <c r="F167" s="1"/>
      <c r="G167" s="1"/>
      <c r="H167" s="13"/>
      <c r="I167" s="13"/>
      <c r="J167" s="34"/>
      <c r="K167" s="34"/>
      <c r="L167" s="34"/>
      <c r="M167" s="34"/>
      <c r="N167" s="16">
        <f t="shared" si="29"/>
        <v>0</v>
      </c>
    </row>
    <row r="168" spans="1:14" ht="25.5">
      <c r="A168" s="47"/>
      <c r="B168" s="50"/>
      <c r="C168" s="50"/>
      <c r="D168" s="2" t="s">
        <v>10</v>
      </c>
      <c r="E168" s="1"/>
      <c r="F168" s="1"/>
      <c r="G168" s="1"/>
      <c r="H168" s="13"/>
      <c r="I168" s="13"/>
      <c r="J168" s="34" t="s">
        <v>92</v>
      </c>
      <c r="K168" s="34">
        <v>6232.6</v>
      </c>
      <c r="L168" s="34"/>
      <c r="M168" s="34"/>
      <c r="N168" s="16">
        <f t="shared" si="29"/>
        <v>6232.6</v>
      </c>
    </row>
    <row r="169" spans="1:14" ht="25.5">
      <c r="A169" s="47"/>
      <c r="B169" s="50"/>
      <c r="C169" s="50"/>
      <c r="D169" s="2" t="s">
        <v>11</v>
      </c>
      <c r="E169" s="1"/>
      <c r="F169" s="1"/>
      <c r="G169" s="1"/>
      <c r="H169" s="13"/>
      <c r="I169" s="13"/>
      <c r="J169" s="34" t="s">
        <v>92</v>
      </c>
      <c r="K169" s="34">
        <v>328.1</v>
      </c>
      <c r="L169" s="34"/>
      <c r="M169" s="34"/>
      <c r="N169" s="16">
        <f t="shared" si="29"/>
        <v>328.1</v>
      </c>
    </row>
    <row r="170" spans="1:14" ht="38.25">
      <c r="A170" s="48"/>
      <c r="B170" s="51"/>
      <c r="C170" s="51"/>
      <c r="D170" s="3" t="s">
        <v>12</v>
      </c>
      <c r="E170" s="1"/>
      <c r="F170" s="1"/>
      <c r="G170" s="1"/>
      <c r="H170" s="13"/>
      <c r="I170" s="13"/>
      <c r="J170" s="34"/>
      <c r="K170" s="34"/>
      <c r="L170" s="34"/>
      <c r="M170" s="34"/>
      <c r="N170" s="16">
        <f t="shared" si="29"/>
        <v>0</v>
      </c>
    </row>
    <row r="171" spans="1:14" ht="12.75">
      <c r="A171" s="46" t="s">
        <v>104</v>
      </c>
      <c r="B171" s="49" t="s">
        <v>35</v>
      </c>
      <c r="C171" s="49" t="s">
        <v>107</v>
      </c>
      <c r="D171" s="30" t="s">
        <v>95</v>
      </c>
      <c r="E171" s="1"/>
      <c r="F171" s="1"/>
      <c r="G171" s="1"/>
      <c r="H171" s="13"/>
      <c r="I171" s="13"/>
      <c r="J171" s="34"/>
      <c r="K171" s="33">
        <f>K172+K174</f>
        <v>0</v>
      </c>
      <c r="L171" s="34"/>
      <c r="M171" s="34"/>
      <c r="N171" s="6">
        <f t="shared" si="29"/>
        <v>0</v>
      </c>
    </row>
    <row r="172" spans="1:14" ht="25.5" customHeight="1">
      <c r="A172" s="47"/>
      <c r="B172" s="50"/>
      <c r="C172" s="50"/>
      <c r="D172" s="2" t="s">
        <v>9</v>
      </c>
      <c r="E172" s="1"/>
      <c r="F172" s="1"/>
      <c r="G172" s="1"/>
      <c r="H172" s="13"/>
      <c r="I172" s="13"/>
      <c r="J172" s="34"/>
      <c r="K172" s="35"/>
      <c r="L172" s="34"/>
      <c r="M172" s="34"/>
      <c r="N172" s="16">
        <f t="shared" si="29"/>
        <v>0</v>
      </c>
    </row>
    <row r="173" spans="1:14" ht="25.5">
      <c r="A173" s="47"/>
      <c r="B173" s="50"/>
      <c r="C173" s="50"/>
      <c r="D173" s="2" t="s">
        <v>10</v>
      </c>
      <c r="E173" s="1"/>
      <c r="F173" s="1"/>
      <c r="G173" s="1"/>
      <c r="H173" s="13"/>
      <c r="I173" s="13"/>
      <c r="J173" s="34" t="s">
        <v>92</v>
      </c>
      <c r="K173" s="39"/>
      <c r="L173" s="34"/>
      <c r="M173" s="34"/>
      <c r="N173" s="16">
        <f t="shared" si="29"/>
        <v>0</v>
      </c>
    </row>
    <row r="174" spans="1:14" ht="25.5">
      <c r="A174" s="47"/>
      <c r="B174" s="50"/>
      <c r="C174" s="50"/>
      <c r="D174" s="2" t="s">
        <v>11</v>
      </c>
      <c r="E174" s="1"/>
      <c r="F174" s="1"/>
      <c r="G174" s="1"/>
      <c r="H174" s="13"/>
      <c r="I174" s="13"/>
      <c r="J174" s="34" t="s">
        <v>92</v>
      </c>
      <c r="K174" s="35"/>
      <c r="L174" s="34"/>
      <c r="M174" s="34"/>
      <c r="N174" s="16">
        <f t="shared" si="29"/>
        <v>0</v>
      </c>
    </row>
    <row r="175" spans="1:14" ht="38.25">
      <c r="A175" s="48"/>
      <c r="B175" s="51"/>
      <c r="C175" s="51"/>
      <c r="D175" s="3" t="s">
        <v>12</v>
      </c>
      <c r="E175" s="1"/>
      <c r="F175" s="1"/>
      <c r="G175" s="1"/>
      <c r="H175" s="13"/>
      <c r="I175" s="13"/>
      <c r="J175" s="34"/>
      <c r="K175" s="34"/>
      <c r="L175" s="34"/>
      <c r="M175" s="34"/>
      <c r="N175" s="16">
        <f t="shared" si="29"/>
        <v>0</v>
      </c>
    </row>
    <row r="177" ht="12.75">
      <c r="B177" t="s">
        <v>108</v>
      </c>
    </row>
  </sheetData>
  <sheetProtection/>
  <mergeCells count="105"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6"/>
    <mergeCell ref="B22:B26"/>
    <mergeCell ref="C22:C26"/>
    <mergeCell ref="I19:I21"/>
    <mergeCell ref="J19:J21"/>
    <mergeCell ref="K19:K21"/>
    <mergeCell ref="L19:L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63:A67"/>
    <mergeCell ref="B63:B67"/>
    <mergeCell ref="C63:C67"/>
    <mergeCell ref="A68:A72"/>
    <mergeCell ref="B68:B72"/>
    <mergeCell ref="C68:C72"/>
    <mergeCell ref="A73:A77"/>
    <mergeCell ref="B73:B77"/>
    <mergeCell ref="C73:C77"/>
    <mergeCell ref="A78:A82"/>
    <mergeCell ref="B78:B82"/>
    <mergeCell ref="C78:C82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20:A124"/>
    <mergeCell ref="B120:B124"/>
    <mergeCell ref="C120:C124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A160"/>
    <mergeCell ref="B156:B160"/>
    <mergeCell ref="C156:C160"/>
    <mergeCell ref="A171:A175"/>
    <mergeCell ref="B171:B175"/>
    <mergeCell ref="C171:C175"/>
    <mergeCell ref="A161:A165"/>
    <mergeCell ref="B161:B165"/>
    <mergeCell ref="C161:C165"/>
    <mergeCell ref="A166:A170"/>
    <mergeCell ref="B166:B170"/>
    <mergeCell ref="C166:C17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N167"/>
  <sheetViews>
    <sheetView zoomScalePageLayoutView="0" workbookViewId="0" topLeftCell="A13">
      <pane xSplit="3" ySplit="9" topLeftCell="G22" activePane="bottomRight" state="frozen"/>
      <selection pane="topLeft" activeCell="A13" sqref="A13"/>
      <selection pane="topRight" activeCell="D13" sqref="D13"/>
      <selection pane="bottomLeft" activeCell="A22" sqref="A22"/>
      <selection pane="bottomRight" activeCell="K22" sqref="K22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31" customWidth="1"/>
    <col min="12" max="13" width="10.28125" style="31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36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37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38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33">
        <f t="shared" si="0"/>
        <v>174446.17200000002</v>
      </c>
      <c r="L22" s="33">
        <f t="shared" si="0"/>
        <v>154703.2</v>
      </c>
      <c r="M22" s="33">
        <f>M23+M24+M25+M26</f>
        <v>154053</v>
      </c>
      <c r="N22" s="6">
        <f aca="true" t="shared" si="1" ref="N22:N31">SUM(E22:M22)</f>
        <v>1442017.272</v>
      </c>
    </row>
    <row r="23" spans="1:14" ht="25.5">
      <c r="A23" s="50"/>
      <c r="B23" s="50"/>
      <c r="C23" s="50"/>
      <c r="D23" s="2" t="s">
        <v>9</v>
      </c>
      <c r="E23" s="1">
        <f aca="true" t="shared" si="2" ref="E23:J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34">
        <f>K28+K59+K80+K85+K90+K96+K101+K106+K111+K117+K122+K127+K132+K162</f>
        <v>2483.13</v>
      </c>
      <c r="L23" s="34">
        <f>L28+L59+L80+L85+L90+L96+L101+L106+L111+L117+L122+L127+L132</f>
        <v>6745.8</v>
      </c>
      <c r="M23" s="34">
        <f>M28+M59+M80+M85+M90+M96+M101+M106+M111+M117+M122+M127+M132</f>
        <v>6745.8</v>
      </c>
      <c r="N23" s="16">
        <f t="shared" si="1"/>
        <v>18269.21</v>
      </c>
    </row>
    <row r="24" spans="1:14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34">
        <f>J29+J60++J81+J86+J91+J97+J102+J107+J112+J118+J123+J128+J133+J153</f>
        <v>113927.27</v>
      </c>
      <c r="K24" s="34">
        <f>K29+K60++K81+K86+K91+K97+K102+K107+K112+K118+K123+K128+K133+K158+K138+K143</f>
        <v>120401.54200000002</v>
      </c>
      <c r="L24" s="34">
        <f>L29+L60++L81+L86+L91+L97+L102+L107+L112+L118+L123+L128+L133</f>
        <v>106350.8</v>
      </c>
      <c r="M24" s="34">
        <f>M29+M60++M81+M86+M91+M97+M102+M107+M112+M118+M123+M128+M133</f>
        <v>106036.7</v>
      </c>
      <c r="N24" s="16">
        <f t="shared" si="1"/>
        <v>1013030.9820000001</v>
      </c>
    </row>
    <row r="25" spans="1:14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34">
        <f>J30++J61+J82+J87+J92+J98+J103+J108+J113+J119+J124+J134+J129+J144+J154</f>
        <v>47158.12000000001</v>
      </c>
      <c r="K25" s="34">
        <f>K30++K61+K82+K87+K92+K98+K103+K108+K113+K119+K124+K134+K129+K164+K139+K159</f>
        <v>51561.50000000001</v>
      </c>
      <c r="L25" s="34">
        <f>L30++L61+L82+L87+L92+L98+L103+L108+L113+L119+L124+L134+L129</f>
        <v>41606.6</v>
      </c>
      <c r="M25" s="34">
        <f>M30++M61+M82+M87+M92+M98+M103+M108+M113+M119+M124+M134+M129</f>
        <v>41270.49999999999</v>
      </c>
      <c r="N25" s="16">
        <f t="shared" si="1"/>
        <v>409634.07999999996</v>
      </c>
    </row>
    <row r="26" spans="1:14" ht="38.25">
      <c r="A26" s="51"/>
      <c r="B26" s="51"/>
      <c r="C26" s="51"/>
      <c r="D26" s="3" t="s">
        <v>12</v>
      </c>
      <c r="E26" s="1">
        <f aca="true" t="shared" si="3" ref="E26:M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33">
        <f t="shared" si="4"/>
        <v>145541.63</v>
      </c>
      <c r="L27" s="33">
        <f t="shared" si="4"/>
        <v>135238.9</v>
      </c>
      <c r="M27" s="33">
        <f>M28+M29+M30+M31</f>
        <v>135030.4</v>
      </c>
      <c r="N27" s="6">
        <f t="shared" si="1"/>
        <v>1247928.46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34">
        <f t="shared" si="5"/>
        <v>2483.13</v>
      </c>
      <c r="L28" s="34">
        <f t="shared" si="5"/>
        <v>6745.8</v>
      </c>
      <c r="M28" s="34">
        <f>M33+M38+M43+M48+M54</f>
        <v>6745.8</v>
      </c>
      <c r="N28" s="16">
        <f t="shared" si="1"/>
        <v>16969.41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34">
        <f t="shared" si="5"/>
        <v>94361.6</v>
      </c>
      <c r="L29" s="34">
        <f t="shared" si="5"/>
        <v>89404.2</v>
      </c>
      <c r="M29" s="34">
        <f>M34+M39+M44+M49+M55</f>
        <v>89534.2</v>
      </c>
      <c r="N29" s="16">
        <f t="shared" si="1"/>
        <v>840898.8999999999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34">
        <f t="shared" si="5"/>
        <v>48696.9</v>
      </c>
      <c r="L30" s="34">
        <f t="shared" si="5"/>
        <v>39088.9</v>
      </c>
      <c r="M30" s="34">
        <f>M35+M40+M45+M50+M56</f>
        <v>38750.399999999994</v>
      </c>
      <c r="N30" s="16">
        <f t="shared" si="1"/>
        <v>388977.15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33">
        <f t="shared" si="6"/>
        <v>40475.3</v>
      </c>
      <c r="L32" s="33">
        <f t="shared" si="6"/>
        <v>32231.1</v>
      </c>
      <c r="M32" s="33">
        <f t="shared" si="6"/>
        <v>31965</v>
      </c>
      <c r="N32" s="6">
        <f>SUM(E32:M32)</f>
        <v>287791.14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34"/>
      <c r="L33" s="34"/>
      <c r="M33" s="34"/>
      <c r="N33" s="16">
        <f aca="true" t="shared" si="7" ref="N33:N41"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4">
        <v>23269.7</v>
      </c>
      <c r="L34" s="34">
        <v>19895.2</v>
      </c>
      <c r="M34" s="34">
        <v>19895.2</v>
      </c>
      <c r="N34" s="16">
        <f>SUM(E34:M34)</f>
        <v>151785.1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34">
        <v>17205.6</v>
      </c>
      <c r="L35" s="34">
        <v>12335.9</v>
      </c>
      <c r="M35" s="34">
        <v>12069.8</v>
      </c>
      <c r="N35" s="16">
        <f>SUM(E35:M35)</f>
        <v>135011.36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34"/>
      <c r="L36" s="34"/>
      <c r="M36" s="34"/>
      <c r="N36" s="16">
        <f t="shared" si="7"/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8" ref="E37:M37">E38+E39+E40+E41</f>
        <v>104336.13</v>
      </c>
      <c r="F37" s="6">
        <f t="shared" si="8"/>
        <v>102342.4</v>
      </c>
      <c r="G37" s="6">
        <f t="shared" si="8"/>
        <v>107319.20000000001</v>
      </c>
      <c r="H37" s="12">
        <f t="shared" si="8"/>
        <v>108504.7</v>
      </c>
      <c r="I37" s="12">
        <f t="shared" si="8"/>
        <v>85625.4</v>
      </c>
      <c r="J37" s="33">
        <f t="shared" si="8"/>
        <v>88729.86</v>
      </c>
      <c r="K37" s="33">
        <f>K38+K39+K40+K41</f>
        <v>91764.03</v>
      </c>
      <c r="L37" s="33">
        <f t="shared" si="8"/>
        <v>89931.3</v>
      </c>
      <c r="M37" s="33">
        <f t="shared" si="8"/>
        <v>89957.3</v>
      </c>
      <c r="N37" s="6">
        <f>SUM(E37:M37)</f>
        <v>868510.3200000001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35">
        <v>2483.13</v>
      </c>
      <c r="L38" s="35">
        <v>6745.8</v>
      </c>
      <c r="M38" s="35">
        <v>6745.8</v>
      </c>
      <c r="N38" s="16">
        <f t="shared" si="7"/>
        <v>9228.93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4">
        <v>67835.5</v>
      </c>
      <c r="L39" s="34">
        <v>65277</v>
      </c>
      <c r="M39" s="34">
        <v>65402</v>
      </c>
      <c r="N39" s="16">
        <f>SUM(E39:M39)</f>
        <v>664062.6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35">
        <v>21445.4</v>
      </c>
      <c r="L40" s="34">
        <v>17908.5</v>
      </c>
      <c r="M40" s="34">
        <v>17809.5</v>
      </c>
      <c r="N40" s="16">
        <f>SUM(E40:M40)</f>
        <v>188472.99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34"/>
      <c r="L41" s="34"/>
      <c r="M41" s="34"/>
      <c r="N41" s="16">
        <f t="shared" si="7"/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9" ref="E42:M42">E43+E44+E45+E46</f>
        <v>2545.6</v>
      </c>
      <c r="F42" s="6">
        <f t="shared" si="9"/>
        <v>2635.2</v>
      </c>
      <c r="G42" s="6">
        <f t="shared" si="9"/>
        <v>3209.8999999999996</v>
      </c>
      <c r="H42" s="12">
        <f t="shared" si="9"/>
        <v>3480</v>
      </c>
      <c r="I42" s="12">
        <f t="shared" si="9"/>
        <v>3956.8</v>
      </c>
      <c r="J42" s="33">
        <f t="shared" si="9"/>
        <v>4200.1</v>
      </c>
      <c r="K42" s="33">
        <f t="shared" si="9"/>
        <v>4561.5</v>
      </c>
      <c r="L42" s="33">
        <f t="shared" si="9"/>
        <v>4377.7</v>
      </c>
      <c r="M42" s="33">
        <f t="shared" si="9"/>
        <v>4398.3</v>
      </c>
      <c r="N42" s="6">
        <f>SUM(E42:M42)</f>
        <v>33365.1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34"/>
      <c r="L43" s="34"/>
      <c r="M43" s="34"/>
      <c r="N43" s="16">
        <f aca="true" t="shared" si="10" ref="N43:N10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34">
        <v>1679.7</v>
      </c>
      <c r="L44" s="34">
        <v>2284</v>
      </c>
      <c r="M44" s="34">
        <v>2286</v>
      </c>
      <c r="N44" s="16">
        <f t="shared" si="10"/>
        <v>12356.8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4">
        <v>2881.8</v>
      </c>
      <c r="L45" s="34">
        <v>2093.7</v>
      </c>
      <c r="M45" s="34">
        <v>2112.3</v>
      </c>
      <c r="N45" s="16">
        <f t="shared" si="10"/>
        <v>21008.3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34"/>
      <c r="L46" s="34"/>
      <c r="M46" s="34"/>
      <c r="N46" s="16">
        <f t="shared" si="10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1" ref="E47:M47">E48+E49+E50+E51</f>
        <v>2460.7</v>
      </c>
      <c r="F47" s="6">
        <f t="shared" si="11"/>
        <v>2324.8</v>
      </c>
      <c r="G47" s="6">
        <f t="shared" si="11"/>
        <v>2768.3999999999996</v>
      </c>
      <c r="H47" s="12">
        <f t="shared" si="11"/>
        <v>2950.1</v>
      </c>
      <c r="I47" s="12">
        <f t="shared" si="11"/>
        <v>3370.2</v>
      </c>
      <c r="J47" s="33">
        <f t="shared" si="11"/>
        <v>3741.3</v>
      </c>
      <c r="K47" s="33">
        <f t="shared" si="11"/>
        <v>4753.799999999999</v>
      </c>
      <c r="L47" s="33">
        <f t="shared" si="11"/>
        <v>4707.700000000001</v>
      </c>
      <c r="M47" s="33">
        <f t="shared" si="11"/>
        <v>4715.6</v>
      </c>
      <c r="N47" s="6">
        <f t="shared" si="10"/>
        <v>31792.6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34"/>
      <c r="L48" s="34"/>
      <c r="M48" s="34"/>
      <c r="N48" s="16">
        <f t="shared" si="10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35">
        <v>1053.1</v>
      </c>
      <c r="L49" s="34">
        <v>1424.4</v>
      </c>
      <c r="M49" s="34">
        <v>1427.4</v>
      </c>
      <c r="N49" s="16">
        <f t="shared" si="10"/>
        <v>9102.1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35">
        <v>3700.7</v>
      </c>
      <c r="L50" s="34">
        <v>3283.3</v>
      </c>
      <c r="M50" s="34">
        <v>3288.2</v>
      </c>
      <c r="N50" s="16">
        <f t="shared" si="10"/>
        <v>22690.5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34"/>
      <c r="L51" s="34"/>
      <c r="M51" s="34"/>
      <c r="N51" s="16">
        <f t="shared" si="10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34"/>
      <c r="L52" s="34"/>
      <c r="M52" s="34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2" ref="E53:M53">E54+E55+E56+E57</f>
        <v>3008.2</v>
      </c>
      <c r="F53" s="6">
        <f t="shared" si="12"/>
        <v>1741.2</v>
      </c>
      <c r="G53" s="6">
        <f t="shared" si="12"/>
        <v>1925.1999999999998</v>
      </c>
      <c r="H53" s="12">
        <f t="shared" si="12"/>
        <v>1893.5</v>
      </c>
      <c r="I53" s="12">
        <f t="shared" si="12"/>
        <v>2434.4</v>
      </c>
      <c r="J53" s="33">
        <f t="shared" si="12"/>
        <v>3494.5</v>
      </c>
      <c r="K53" s="33">
        <f t="shared" si="12"/>
        <v>3987</v>
      </c>
      <c r="L53" s="33">
        <f t="shared" si="12"/>
        <v>3991.1</v>
      </c>
      <c r="M53" s="33">
        <f t="shared" si="12"/>
        <v>3994.2</v>
      </c>
      <c r="N53" s="6">
        <f t="shared" si="10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34"/>
      <c r="L54" s="34"/>
      <c r="M54" s="34"/>
      <c r="N54" s="16">
        <f t="shared" si="10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34">
        <v>523.6</v>
      </c>
      <c r="L55" s="34">
        <v>523.6</v>
      </c>
      <c r="M55" s="34">
        <v>523.6</v>
      </c>
      <c r="N55" s="16">
        <f t="shared" si="10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34">
        <v>3463.4</v>
      </c>
      <c r="L56" s="34">
        <v>3467.5</v>
      </c>
      <c r="M56" s="34">
        <v>3470.6</v>
      </c>
      <c r="N56" s="16">
        <f t="shared" si="10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34"/>
      <c r="L57" s="34"/>
      <c r="M57" s="34"/>
      <c r="N57" s="16">
        <f t="shared" si="10"/>
        <v>1083</v>
      </c>
    </row>
    <row r="58" spans="1:14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3" ref="E58:M58">E59+E60+E61+E62</f>
        <v>7604.8</v>
      </c>
      <c r="F58" s="6">
        <f t="shared" si="13"/>
        <v>11411.099999999999</v>
      </c>
      <c r="G58" s="6">
        <f t="shared" si="13"/>
        <v>11351.2</v>
      </c>
      <c r="H58" s="12">
        <f t="shared" si="13"/>
        <v>9080.1</v>
      </c>
      <c r="I58" s="12">
        <f t="shared" si="13"/>
        <v>11074.3</v>
      </c>
      <c r="J58" s="33">
        <f t="shared" si="13"/>
        <v>8666.3</v>
      </c>
      <c r="K58" s="33">
        <f t="shared" si="13"/>
        <v>10272.3</v>
      </c>
      <c r="L58" s="33">
        <f t="shared" si="13"/>
        <v>9563.3</v>
      </c>
      <c r="M58" s="33">
        <f t="shared" si="13"/>
        <v>8854.2</v>
      </c>
      <c r="N58" s="6">
        <f t="shared" si="10"/>
        <v>87877.6</v>
      </c>
    </row>
    <row r="59" spans="1:14" ht="25.5">
      <c r="A59" s="56"/>
      <c r="B59" s="52"/>
      <c r="C59" s="52"/>
      <c r="D59" s="2" t="s">
        <v>9</v>
      </c>
      <c r="E59" s="1">
        <f aca="true" t="shared" si="14" ref="E59:L59">E64+E69+E75+E80+E85</f>
        <v>0</v>
      </c>
      <c r="F59" s="1">
        <f t="shared" si="14"/>
        <v>0</v>
      </c>
      <c r="G59" s="1">
        <f t="shared" si="14"/>
        <v>0</v>
      </c>
      <c r="H59" s="13">
        <f t="shared" si="14"/>
        <v>0</v>
      </c>
      <c r="I59" s="13">
        <f t="shared" si="14"/>
        <v>0</v>
      </c>
      <c r="J59" s="34">
        <f t="shared" si="14"/>
        <v>0</v>
      </c>
      <c r="K59" s="34">
        <f t="shared" si="14"/>
        <v>0</v>
      </c>
      <c r="L59" s="34">
        <f t="shared" si="14"/>
        <v>0</v>
      </c>
      <c r="M59" s="34">
        <f>M64+M69+M75+M80+M85</f>
        <v>0</v>
      </c>
      <c r="N59" s="16">
        <f t="shared" si="10"/>
        <v>0</v>
      </c>
    </row>
    <row r="60" spans="1:14" ht="25.5">
      <c r="A60" s="56"/>
      <c r="B60" s="52"/>
      <c r="C60" s="52"/>
      <c r="D60" s="2" t="s">
        <v>10</v>
      </c>
      <c r="E60" s="1">
        <f aca="true" t="shared" si="15" ref="E60:G61">E65+E70+E76</f>
        <v>7604.8</v>
      </c>
      <c r="F60" s="1">
        <f t="shared" si="15"/>
        <v>11411.099999999999</v>
      </c>
      <c r="G60" s="1">
        <f t="shared" si="15"/>
        <v>11351.2</v>
      </c>
      <c r="H60" s="13">
        <v>9080.1</v>
      </c>
      <c r="I60" s="13">
        <f aca="true" t="shared" si="16" ref="I60:L61">I65+I70+I76</f>
        <v>11074.3</v>
      </c>
      <c r="J60" s="34">
        <f t="shared" si="16"/>
        <v>8666.3</v>
      </c>
      <c r="K60" s="34">
        <f t="shared" si="16"/>
        <v>10272.3</v>
      </c>
      <c r="L60" s="34">
        <f t="shared" si="16"/>
        <v>9563.3</v>
      </c>
      <c r="M60" s="34">
        <f>M65+M70+M76</f>
        <v>8854.2</v>
      </c>
      <c r="N60" s="16">
        <f t="shared" si="10"/>
        <v>87877.6</v>
      </c>
    </row>
    <row r="61" spans="1:14" ht="25.5">
      <c r="A61" s="56"/>
      <c r="B61" s="52"/>
      <c r="C61" s="52"/>
      <c r="D61" s="2" t="s">
        <v>11</v>
      </c>
      <c r="E61" s="1">
        <f t="shared" si="15"/>
        <v>0</v>
      </c>
      <c r="F61" s="1">
        <f t="shared" si="15"/>
        <v>0</v>
      </c>
      <c r="G61" s="1">
        <f t="shared" si="15"/>
        <v>0</v>
      </c>
      <c r="H61" s="13">
        <f>H66+H71+H77</f>
        <v>0</v>
      </c>
      <c r="I61" s="13">
        <f t="shared" si="16"/>
        <v>0</v>
      </c>
      <c r="J61" s="34">
        <f t="shared" si="16"/>
        <v>0</v>
      </c>
      <c r="K61" s="34">
        <f t="shared" si="16"/>
        <v>0</v>
      </c>
      <c r="L61" s="34">
        <f t="shared" si="16"/>
        <v>0</v>
      </c>
      <c r="M61" s="34">
        <f>M66+M71+M77</f>
        <v>0</v>
      </c>
      <c r="N61" s="16">
        <f t="shared" si="10"/>
        <v>0</v>
      </c>
    </row>
    <row r="62" spans="1:14" ht="38.25">
      <c r="A62" s="57"/>
      <c r="B62" s="53"/>
      <c r="C62" s="53"/>
      <c r="D62" s="3" t="s">
        <v>12</v>
      </c>
      <c r="E62" s="1">
        <f aca="true" t="shared" si="17" ref="E62:L62">E67+E72+E78+E83+E88</f>
        <v>0</v>
      </c>
      <c r="F62" s="1">
        <f t="shared" si="17"/>
        <v>0</v>
      </c>
      <c r="G62" s="1">
        <f t="shared" si="17"/>
        <v>0</v>
      </c>
      <c r="H62" s="13">
        <f t="shared" si="17"/>
        <v>0</v>
      </c>
      <c r="I62" s="13">
        <f t="shared" si="17"/>
        <v>0</v>
      </c>
      <c r="J62" s="34">
        <f t="shared" si="17"/>
        <v>0</v>
      </c>
      <c r="K62" s="34">
        <f t="shared" si="17"/>
        <v>0</v>
      </c>
      <c r="L62" s="34">
        <f t="shared" si="17"/>
        <v>0</v>
      </c>
      <c r="M62" s="34">
        <f>M67+M72+M78+M83+M88</f>
        <v>0</v>
      </c>
      <c r="N62" s="16">
        <f t="shared" si="10"/>
        <v>0</v>
      </c>
    </row>
    <row r="63" spans="1:14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8" ref="E63:M63">E64+E65+E66+E67</f>
        <v>3067</v>
      </c>
      <c r="F63" s="6">
        <f t="shared" si="18"/>
        <v>3551.3</v>
      </c>
      <c r="G63" s="6">
        <f t="shared" si="18"/>
        <v>3250</v>
      </c>
      <c r="H63" s="12">
        <f t="shared" si="18"/>
        <v>3776.8</v>
      </c>
      <c r="I63" s="12">
        <f t="shared" si="18"/>
        <v>3445</v>
      </c>
      <c r="J63" s="33">
        <f t="shared" si="18"/>
        <v>3130</v>
      </c>
      <c r="K63" s="33">
        <f t="shared" si="18"/>
        <v>3399</v>
      </c>
      <c r="L63" s="33">
        <f t="shared" si="18"/>
        <v>3399</v>
      </c>
      <c r="M63" s="33">
        <f t="shared" si="18"/>
        <v>3399</v>
      </c>
      <c r="N63" s="6">
        <f t="shared" si="10"/>
        <v>30417.1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34"/>
      <c r="L64" s="34"/>
      <c r="M64" s="34"/>
      <c r="N64" s="16">
        <f t="shared" si="10"/>
        <v>0</v>
      </c>
    </row>
    <row r="65" spans="1:14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34">
        <v>3130</v>
      </c>
      <c r="K65" s="34">
        <v>3399</v>
      </c>
      <c r="L65" s="34">
        <v>3399</v>
      </c>
      <c r="M65" s="34">
        <v>3399</v>
      </c>
      <c r="N65" s="16">
        <f t="shared" si="10"/>
        <v>30417.1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34"/>
      <c r="L66" s="34"/>
      <c r="M66" s="34"/>
      <c r="N66" s="16">
        <f t="shared" si="10"/>
        <v>0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34"/>
      <c r="L67" s="34"/>
      <c r="M67" s="34"/>
      <c r="N67" s="16">
        <f t="shared" si="10"/>
        <v>0</v>
      </c>
    </row>
    <row r="68" spans="1:14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9" ref="E68:M68">E69+E70+E71+E72</f>
        <v>1163</v>
      </c>
      <c r="F68" s="6">
        <f t="shared" si="19"/>
        <v>1379.6</v>
      </c>
      <c r="G68" s="6">
        <f t="shared" si="19"/>
        <v>1556</v>
      </c>
      <c r="H68" s="12">
        <f t="shared" si="19"/>
        <v>1840</v>
      </c>
      <c r="I68" s="12">
        <f t="shared" si="19"/>
        <v>1957</v>
      </c>
      <c r="J68" s="33">
        <f t="shared" si="19"/>
        <v>1991</v>
      </c>
      <c r="K68" s="33">
        <f t="shared" si="19"/>
        <v>1910</v>
      </c>
      <c r="L68" s="33">
        <f t="shared" si="19"/>
        <v>1910</v>
      </c>
      <c r="M68" s="33">
        <f t="shared" si="19"/>
        <v>1910</v>
      </c>
      <c r="N68" s="6">
        <f t="shared" si="10"/>
        <v>15616.6</v>
      </c>
    </row>
    <row r="69" spans="1:14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34"/>
      <c r="K69" s="34"/>
      <c r="L69" s="34"/>
      <c r="M69" s="34"/>
      <c r="N69" s="16">
        <f t="shared" si="10"/>
        <v>0</v>
      </c>
    </row>
    <row r="70" spans="1:14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34">
        <v>1991</v>
      </c>
      <c r="K70" s="34">
        <v>1910</v>
      </c>
      <c r="L70" s="34">
        <v>1910</v>
      </c>
      <c r="M70" s="34">
        <v>1910</v>
      </c>
      <c r="N70" s="16">
        <f t="shared" si="10"/>
        <v>15616.6</v>
      </c>
    </row>
    <row r="71" spans="1:14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34"/>
      <c r="K71" s="34"/>
      <c r="L71" s="34"/>
      <c r="M71" s="34"/>
      <c r="N71" s="16">
        <f t="shared" si="10"/>
        <v>0</v>
      </c>
    </row>
    <row r="72" spans="1:14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34"/>
      <c r="K72" s="34"/>
      <c r="L72" s="34"/>
      <c r="M72" s="34"/>
      <c r="N72" s="16">
        <f t="shared" si="10"/>
        <v>0</v>
      </c>
    </row>
    <row r="73" spans="1:14" ht="12.75">
      <c r="A73" s="5"/>
      <c r="B73" s="4"/>
      <c r="C73" s="4"/>
      <c r="D73" s="3"/>
      <c r="E73" s="1"/>
      <c r="F73" s="1"/>
      <c r="G73" s="1"/>
      <c r="H73" s="13"/>
      <c r="I73" s="13"/>
      <c r="J73" s="34"/>
      <c r="K73" s="34"/>
      <c r="L73" s="34"/>
      <c r="M73" s="34"/>
      <c r="N73" s="6"/>
    </row>
    <row r="74" spans="1:14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20" ref="E74:M74">E75+E76+E77+E78</f>
        <v>3374.8</v>
      </c>
      <c r="F74" s="6">
        <f t="shared" si="20"/>
        <v>6480.2</v>
      </c>
      <c r="G74" s="6">
        <f t="shared" si="20"/>
        <v>6545.2</v>
      </c>
      <c r="H74" s="12">
        <f t="shared" si="20"/>
        <v>3463.3</v>
      </c>
      <c r="I74" s="12">
        <f t="shared" si="20"/>
        <v>5672.3</v>
      </c>
      <c r="J74" s="33">
        <f t="shared" si="20"/>
        <v>3545.3</v>
      </c>
      <c r="K74" s="33">
        <f t="shared" si="20"/>
        <v>4963.3</v>
      </c>
      <c r="L74" s="33">
        <f t="shared" si="20"/>
        <v>4254.3</v>
      </c>
      <c r="M74" s="33">
        <f t="shared" si="20"/>
        <v>3545.2</v>
      </c>
      <c r="N74" s="6">
        <f t="shared" si="10"/>
        <v>41843.9</v>
      </c>
    </row>
    <row r="75" spans="1:14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34"/>
      <c r="K75" s="34"/>
      <c r="L75" s="34"/>
      <c r="M75" s="34"/>
      <c r="N75" s="16">
        <f t="shared" si="10"/>
        <v>0</v>
      </c>
    </row>
    <row r="76" spans="1:14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34">
        <v>3545.3</v>
      </c>
      <c r="K76" s="34">
        <v>4963.3</v>
      </c>
      <c r="L76" s="34">
        <v>4254.3</v>
      </c>
      <c r="M76" s="34">
        <v>3545.2</v>
      </c>
      <c r="N76" s="16">
        <f t="shared" si="10"/>
        <v>41843.9</v>
      </c>
    </row>
    <row r="77" spans="1:14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34"/>
      <c r="K77" s="34"/>
      <c r="L77" s="34"/>
      <c r="M77" s="34"/>
      <c r="N77" s="16">
        <f t="shared" si="10"/>
        <v>0</v>
      </c>
    </row>
    <row r="78" spans="1:14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34"/>
      <c r="K78" s="34"/>
      <c r="L78" s="34"/>
      <c r="M78" s="34"/>
      <c r="N78" s="16">
        <f t="shared" si="10"/>
        <v>0</v>
      </c>
    </row>
    <row r="79" spans="1:14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M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33">
        <f t="shared" si="21"/>
        <v>1501</v>
      </c>
      <c r="K79" s="33">
        <f t="shared" si="21"/>
        <v>1270.4</v>
      </c>
      <c r="L79" s="33">
        <f t="shared" si="21"/>
        <v>1261.2</v>
      </c>
      <c r="M79" s="33">
        <f t="shared" si="21"/>
        <v>1261.2</v>
      </c>
      <c r="N79" s="6">
        <f t="shared" si="10"/>
        <v>11705.2</v>
      </c>
    </row>
    <row r="80" spans="1:14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34"/>
      <c r="K80" s="34"/>
      <c r="L80" s="34"/>
      <c r="M80" s="34"/>
      <c r="N80" s="16">
        <f t="shared" si="10"/>
        <v>0</v>
      </c>
    </row>
    <row r="81" spans="1:14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34">
        <v>231.6</v>
      </c>
      <c r="K81" s="34"/>
      <c r="L81" s="34"/>
      <c r="M81" s="34"/>
      <c r="N81" s="16">
        <f t="shared" si="10"/>
        <v>1940.6</v>
      </c>
    </row>
    <row r="82" spans="1:14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34">
        <v>1269.4</v>
      </c>
      <c r="K82" s="34">
        <v>1270.4</v>
      </c>
      <c r="L82" s="34">
        <v>1261.2</v>
      </c>
      <c r="M82" s="34">
        <v>1261.2</v>
      </c>
      <c r="N82" s="16">
        <f t="shared" si="10"/>
        <v>9764.6</v>
      </c>
    </row>
    <row r="83" spans="1:14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34"/>
      <c r="K83" s="34"/>
      <c r="L83" s="34"/>
      <c r="M83" s="34"/>
      <c r="N83" s="16">
        <f t="shared" si="10"/>
        <v>0</v>
      </c>
    </row>
    <row r="84" spans="1:14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M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33">
        <f t="shared" si="22"/>
        <v>894.3</v>
      </c>
      <c r="K84" s="33">
        <f t="shared" si="22"/>
        <v>1154.4</v>
      </c>
      <c r="L84" s="33">
        <f t="shared" si="22"/>
        <v>1154.4</v>
      </c>
      <c r="M84" s="33">
        <f t="shared" si="22"/>
        <v>1154.4</v>
      </c>
      <c r="N84" s="6">
        <f t="shared" si="10"/>
        <v>7757.4</v>
      </c>
    </row>
    <row r="85" spans="1:14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34"/>
      <c r="K85" s="34"/>
      <c r="L85" s="34"/>
      <c r="M85" s="34"/>
      <c r="N85" s="16">
        <f t="shared" si="10"/>
        <v>0</v>
      </c>
    </row>
    <row r="86" spans="1:14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34">
        <v>71</v>
      </c>
      <c r="K86" s="34"/>
      <c r="L86" s="34"/>
      <c r="M86" s="34"/>
      <c r="N86" s="16">
        <f t="shared" si="10"/>
        <v>197.3</v>
      </c>
    </row>
    <row r="87" spans="1:14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34">
        <v>823.3</v>
      </c>
      <c r="K87" s="34">
        <v>1154.4</v>
      </c>
      <c r="L87" s="34">
        <v>1154.4</v>
      </c>
      <c r="M87" s="34">
        <v>1154.4</v>
      </c>
      <c r="N87" s="16">
        <f t="shared" si="10"/>
        <v>7560.0999999999985</v>
      </c>
    </row>
    <row r="88" spans="1:14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34"/>
      <c r="K88" s="34"/>
      <c r="L88" s="34"/>
      <c r="M88" s="34"/>
      <c r="N88" s="16">
        <f t="shared" si="10"/>
        <v>0</v>
      </c>
    </row>
    <row r="89" spans="1:14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M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33">
        <f t="shared" si="23"/>
        <v>487</v>
      </c>
      <c r="K89" s="33">
        <f t="shared" si="23"/>
        <v>624</v>
      </c>
      <c r="L89" s="33">
        <f t="shared" si="23"/>
        <v>624</v>
      </c>
      <c r="M89" s="33">
        <f t="shared" si="23"/>
        <v>624</v>
      </c>
      <c r="N89" s="6">
        <f t="shared" si="10"/>
        <v>4483.8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34"/>
      <c r="L90" s="34"/>
      <c r="M90" s="34"/>
      <c r="N90" s="16">
        <f t="shared" si="10"/>
        <v>0</v>
      </c>
    </row>
    <row r="91" spans="1:14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34">
        <v>487</v>
      </c>
      <c r="K91" s="34">
        <v>624</v>
      </c>
      <c r="L91" s="34">
        <v>624</v>
      </c>
      <c r="M91" s="34">
        <v>624</v>
      </c>
      <c r="N91" s="16">
        <f t="shared" si="10"/>
        <v>4483.8</v>
      </c>
    </row>
    <row r="92" spans="1:14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34"/>
      <c r="K92" s="34"/>
      <c r="L92" s="34"/>
      <c r="M92" s="34"/>
      <c r="N92" s="16">
        <f t="shared" si="10"/>
        <v>0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34"/>
      <c r="L93" s="34"/>
      <c r="M93" s="34"/>
      <c r="N93" s="16">
        <f t="shared" si="10"/>
        <v>0</v>
      </c>
    </row>
    <row r="94" spans="1:14" ht="12.75">
      <c r="A94" s="7"/>
      <c r="B94" s="8"/>
      <c r="C94" s="8"/>
      <c r="D94" s="3"/>
      <c r="E94" s="1"/>
      <c r="F94" s="1"/>
      <c r="G94" s="1"/>
      <c r="H94" s="13"/>
      <c r="I94" s="13"/>
      <c r="J94" s="34"/>
      <c r="K94" s="34"/>
      <c r="L94" s="34"/>
      <c r="M94" s="34"/>
      <c r="N94" s="16">
        <f t="shared" si="10"/>
        <v>0</v>
      </c>
    </row>
    <row r="95" spans="1:14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M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33">
        <f t="shared" si="24"/>
        <v>494.03</v>
      </c>
      <c r="K95" s="33">
        <f t="shared" si="24"/>
        <v>489.3</v>
      </c>
      <c r="L95" s="33">
        <f t="shared" si="24"/>
        <v>491.5</v>
      </c>
      <c r="M95" s="33">
        <f t="shared" si="24"/>
        <v>493.9</v>
      </c>
      <c r="N95" s="6">
        <f t="shared" si="10"/>
        <v>5950.67</v>
      </c>
    </row>
    <row r="96" spans="1:14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34"/>
      <c r="K96" s="34"/>
      <c r="L96" s="34"/>
      <c r="M96" s="34"/>
      <c r="N96" s="16">
        <f t="shared" si="10"/>
        <v>0</v>
      </c>
    </row>
    <row r="97" spans="1:14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34">
        <v>386.37</v>
      </c>
      <c r="K97" s="34">
        <v>429.3</v>
      </c>
      <c r="L97" s="34">
        <v>429.3</v>
      </c>
      <c r="M97" s="34">
        <v>429.3</v>
      </c>
      <c r="N97" s="16">
        <f t="shared" si="10"/>
        <v>4686.240000000001</v>
      </c>
    </row>
    <row r="98" spans="1:14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34">
        <v>107.66</v>
      </c>
      <c r="K98" s="34">
        <v>60</v>
      </c>
      <c r="L98" s="34">
        <v>62.2</v>
      </c>
      <c r="M98" s="34">
        <v>64.6</v>
      </c>
      <c r="N98" s="16">
        <f t="shared" si="10"/>
        <v>1264.43</v>
      </c>
    </row>
    <row r="99" spans="1:14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34"/>
      <c r="K99" s="34"/>
      <c r="L99" s="34"/>
      <c r="M99" s="34"/>
      <c r="N99" s="16">
        <f t="shared" si="10"/>
        <v>0</v>
      </c>
    </row>
    <row r="100" spans="1:14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5" ref="E100:L100">E101+E102+E103+E104</f>
        <v>60</v>
      </c>
      <c r="F100" s="6">
        <f t="shared" si="25"/>
        <v>20</v>
      </c>
      <c r="G100" s="6">
        <f t="shared" si="25"/>
        <v>43.3</v>
      </c>
      <c r="H100" s="12">
        <f t="shared" si="25"/>
        <v>18.9</v>
      </c>
      <c r="I100" s="12">
        <f t="shared" si="25"/>
        <v>20</v>
      </c>
      <c r="J100" s="33">
        <f t="shared" si="25"/>
        <v>20</v>
      </c>
      <c r="K100" s="33">
        <f t="shared" si="25"/>
        <v>20</v>
      </c>
      <c r="L100" s="33">
        <f t="shared" si="25"/>
        <v>20</v>
      </c>
      <c r="M100" s="33">
        <v>20</v>
      </c>
      <c r="N100" s="6">
        <f t="shared" si="10"/>
        <v>242.2</v>
      </c>
    </row>
    <row r="101" spans="1:14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34"/>
      <c r="K101" s="34"/>
      <c r="L101" s="34"/>
      <c r="M101" s="34"/>
      <c r="N101" s="16">
        <f t="shared" si="10"/>
        <v>0</v>
      </c>
    </row>
    <row r="102" spans="1:14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34"/>
      <c r="K102" s="34"/>
      <c r="L102" s="34"/>
      <c r="M102" s="34"/>
      <c r="N102" s="16">
        <f t="shared" si="10"/>
        <v>0</v>
      </c>
    </row>
    <row r="103" spans="1:14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34">
        <v>20</v>
      </c>
      <c r="K103" s="34">
        <v>20</v>
      </c>
      <c r="L103" s="34">
        <v>20</v>
      </c>
      <c r="M103" s="34">
        <v>20</v>
      </c>
      <c r="N103" s="16">
        <f t="shared" si="10"/>
        <v>242.2</v>
      </c>
    </row>
    <row r="104" spans="1:14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34"/>
      <c r="K104" s="34"/>
      <c r="L104" s="34"/>
      <c r="M104" s="34"/>
      <c r="N104" s="16">
        <f t="shared" si="10"/>
        <v>0</v>
      </c>
    </row>
    <row r="105" spans="1:14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6" ref="E105:L105">E106+E107+E108+E109</f>
        <v>27</v>
      </c>
      <c r="F105" s="6">
        <f t="shared" si="26"/>
        <v>19.9</v>
      </c>
      <c r="G105" s="6">
        <f t="shared" si="26"/>
        <v>19.5</v>
      </c>
      <c r="H105" s="12">
        <f t="shared" si="26"/>
        <v>19.9</v>
      </c>
      <c r="I105" s="12">
        <f t="shared" si="26"/>
        <v>19.9</v>
      </c>
      <c r="J105" s="33">
        <f t="shared" si="26"/>
        <v>19.9</v>
      </c>
      <c r="K105" s="33">
        <f t="shared" si="26"/>
        <v>19.9</v>
      </c>
      <c r="L105" s="33">
        <f t="shared" si="26"/>
        <v>19.9</v>
      </c>
      <c r="M105" s="33">
        <v>19.9</v>
      </c>
      <c r="N105" s="6">
        <f t="shared" si="10"/>
        <v>185.80000000000004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34"/>
      <c r="L106" s="34"/>
      <c r="M106" s="34"/>
      <c r="N106" s="16">
        <f t="shared" si="10"/>
        <v>0</v>
      </c>
    </row>
    <row r="107" spans="1:14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34"/>
      <c r="K107" s="34"/>
      <c r="L107" s="34"/>
      <c r="M107" s="34"/>
      <c r="N107" s="16">
        <f aca="true" t="shared" si="27" ref="N107:N165">SUM(E107:M107)</f>
        <v>0</v>
      </c>
    </row>
    <row r="108" spans="1:14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34">
        <v>19.9</v>
      </c>
      <c r="K108" s="34">
        <v>19.9</v>
      </c>
      <c r="L108" s="34">
        <v>19.9</v>
      </c>
      <c r="M108" s="34">
        <v>19.9</v>
      </c>
      <c r="N108" s="16">
        <f t="shared" si="27"/>
        <v>185.80000000000004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34"/>
      <c r="L109" s="34"/>
      <c r="M109" s="34"/>
      <c r="N109" s="16">
        <f t="shared" si="27"/>
        <v>0</v>
      </c>
    </row>
    <row r="110" spans="1:14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33">
        <f t="shared" si="28"/>
        <v>0</v>
      </c>
      <c r="K110" s="33">
        <f t="shared" si="28"/>
        <v>0</v>
      </c>
      <c r="L110" s="33">
        <f t="shared" si="28"/>
        <v>0</v>
      </c>
      <c r="M110" s="33"/>
      <c r="N110" s="16">
        <f t="shared" si="27"/>
        <v>0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34"/>
      <c r="L111" s="34"/>
      <c r="M111" s="34"/>
      <c r="N111" s="16">
        <f t="shared" si="27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34"/>
      <c r="L112" s="34"/>
      <c r="M112" s="34"/>
      <c r="N112" s="16">
        <f t="shared" si="27"/>
        <v>0</v>
      </c>
    </row>
    <row r="113" spans="1:14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34"/>
      <c r="K113" s="34"/>
      <c r="L113" s="34"/>
      <c r="M113" s="34"/>
      <c r="N113" s="16">
        <f t="shared" si="27"/>
        <v>0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34"/>
      <c r="L114" s="34"/>
      <c r="M114" s="34"/>
      <c r="N114" s="16">
        <f t="shared" si="27"/>
        <v>0</v>
      </c>
    </row>
    <row r="115" spans="1:14" ht="12.75">
      <c r="A115" s="7"/>
      <c r="B115" s="8"/>
      <c r="C115" s="8"/>
      <c r="D115" s="3"/>
      <c r="E115" s="1"/>
      <c r="F115" s="1"/>
      <c r="G115" s="1"/>
      <c r="H115" s="13"/>
      <c r="I115" s="13"/>
      <c r="J115" s="34"/>
      <c r="K115" s="34"/>
      <c r="L115" s="34"/>
      <c r="M115" s="34"/>
      <c r="N115" s="16">
        <f t="shared" si="27"/>
        <v>0</v>
      </c>
    </row>
    <row r="116" spans="1:14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33">
        <f t="shared" si="29"/>
        <v>0</v>
      </c>
      <c r="K116" s="33">
        <f t="shared" si="29"/>
        <v>0</v>
      </c>
      <c r="L116" s="33">
        <f t="shared" si="29"/>
        <v>0</v>
      </c>
      <c r="M116" s="33"/>
      <c r="N116" s="16">
        <f t="shared" si="27"/>
        <v>0</v>
      </c>
    </row>
    <row r="117" spans="1:14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34"/>
      <c r="K117" s="34"/>
      <c r="L117" s="34"/>
      <c r="M117" s="34"/>
      <c r="N117" s="16">
        <f t="shared" si="27"/>
        <v>0</v>
      </c>
    </row>
    <row r="118" spans="1:14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34"/>
      <c r="K118" s="34"/>
      <c r="L118" s="34"/>
      <c r="M118" s="34"/>
      <c r="N118" s="16">
        <f t="shared" si="27"/>
        <v>0</v>
      </c>
    </row>
    <row r="119" spans="1:14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34"/>
      <c r="K119" s="34"/>
      <c r="L119" s="34"/>
      <c r="M119" s="34"/>
      <c r="N119" s="16">
        <f t="shared" si="27"/>
        <v>0</v>
      </c>
    </row>
    <row r="120" spans="1:14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34"/>
      <c r="K120" s="34"/>
      <c r="L120" s="34"/>
      <c r="M120" s="34"/>
      <c r="N120" s="16">
        <f t="shared" si="27"/>
        <v>0</v>
      </c>
    </row>
    <row r="121" spans="1:14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0" ref="E121:M121">E122+E123+E124+E125</f>
        <v>6404.5</v>
      </c>
      <c r="F121" s="6">
        <f t="shared" si="30"/>
        <v>6285.5</v>
      </c>
      <c r="G121" s="6">
        <f t="shared" si="30"/>
        <v>6572</v>
      </c>
      <c r="H121" s="12">
        <f t="shared" si="30"/>
        <v>7085</v>
      </c>
      <c r="I121" s="12">
        <f t="shared" si="30"/>
        <v>5851</v>
      </c>
      <c r="J121" s="33">
        <f t="shared" si="30"/>
        <v>5942.1</v>
      </c>
      <c r="K121" s="33">
        <f t="shared" si="30"/>
        <v>6035</v>
      </c>
      <c r="L121" s="33">
        <f t="shared" si="30"/>
        <v>6330</v>
      </c>
      <c r="M121" s="33">
        <f t="shared" si="30"/>
        <v>6595</v>
      </c>
      <c r="N121" s="6">
        <f t="shared" si="27"/>
        <v>57100.1</v>
      </c>
    </row>
    <row r="122" spans="1:14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34"/>
      <c r="K122" s="34"/>
      <c r="L122" s="34"/>
      <c r="M122" s="34"/>
      <c r="N122" s="16">
        <f t="shared" si="27"/>
        <v>0</v>
      </c>
    </row>
    <row r="123" spans="1:14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34">
        <v>5942.1</v>
      </c>
      <c r="K123" s="34">
        <v>6035</v>
      </c>
      <c r="L123" s="34">
        <v>6330</v>
      </c>
      <c r="M123" s="34">
        <v>6595</v>
      </c>
      <c r="N123" s="16">
        <f t="shared" si="27"/>
        <v>57100.1</v>
      </c>
    </row>
    <row r="124" spans="1:14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34"/>
      <c r="K124" s="34"/>
      <c r="L124" s="34"/>
      <c r="M124" s="34"/>
      <c r="N124" s="16">
        <f t="shared" si="27"/>
        <v>0</v>
      </c>
    </row>
    <row r="125" spans="1:14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34"/>
      <c r="K125" s="34"/>
      <c r="L125" s="34"/>
      <c r="M125" s="34"/>
      <c r="N125" s="16">
        <f t="shared" si="27"/>
        <v>0</v>
      </c>
    </row>
    <row r="126" spans="1:14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1" ref="E126:L126">E127+E128+E129+E130</f>
        <v>0</v>
      </c>
      <c r="F126" s="6">
        <f t="shared" si="31"/>
        <v>467.2</v>
      </c>
      <c r="G126" s="6">
        <f t="shared" si="31"/>
        <v>0</v>
      </c>
      <c r="H126" s="12">
        <f t="shared" si="31"/>
        <v>0</v>
      </c>
      <c r="I126" s="12">
        <f t="shared" si="31"/>
        <v>0</v>
      </c>
      <c r="J126" s="33">
        <f t="shared" si="31"/>
        <v>0</v>
      </c>
      <c r="K126" s="33">
        <f t="shared" si="31"/>
        <v>0</v>
      </c>
      <c r="L126" s="33">
        <f t="shared" si="31"/>
        <v>0</v>
      </c>
      <c r="M126" s="33"/>
      <c r="N126" s="6">
        <f t="shared" si="27"/>
        <v>467.2</v>
      </c>
    </row>
    <row r="127" spans="1:14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34"/>
      <c r="K127" s="34"/>
      <c r="L127" s="34"/>
      <c r="M127" s="34"/>
      <c r="N127" s="16">
        <f t="shared" si="27"/>
        <v>443.8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34"/>
      <c r="L128" s="34"/>
      <c r="M128" s="34"/>
      <c r="N128" s="16">
        <f t="shared" si="27"/>
        <v>0</v>
      </c>
    </row>
    <row r="129" spans="1:14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34"/>
      <c r="K129" s="34"/>
      <c r="L129" s="34"/>
      <c r="M129" s="34"/>
      <c r="N129" s="16">
        <f t="shared" si="27"/>
        <v>23.4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34"/>
      <c r="L130" s="34"/>
      <c r="M130" s="34"/>
      <c r="N130" s="16">
        <f t="shared" si="27"/>
        <v>0</v>
      </c>
    </row>
    <row r="131" spans="1:14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2" ref="E131:L131">E132+E133+E134+E135</f>
        <v>0</v>
      </c>
      <c r="F131" s="6">
        <f t="shared" si="32"/>
        <v>0</v>
      </c>
      <c r="G131" s="6">
        <f t="shared" si="32"/>
        <v>901.1</v>
      </c>
      <c r="H131" s="12">
        <f t="shared" si="32"/>
        <v>0</v>
      </c>
      <c r="I131" s="12">
        <f t="shared" si="32"/>
        <v>0</v>
      </c>
      <c r="J131" s="33">
        <f t="shared" si="32"/>
        <v>0</v>
      </c>
      <c r="K131" s="33">
        <f t="shared" si="32"/>
        <v>0</v>
      </c>
      <c r="L131" s="33">
        <f t="shared" si="32"/>
        <v>0</v>
      </c>
      <c r="M131" s="33"/>
      <c r="N131" s="6">
        <f t="shared" si="27"/>
        <v>901.1</v>
      </c>
    </row>
    <row r="132" spans="1:14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34"/>
      <c r="K132" s="34"/>
      <c r="L132" s="34"/>
      <c r="M132" s="34"/>
      <c r="N132" s="16">
        <f t="shared" si="27"/>
        <v>856</v>
      </c>
    </row>
    <row r="133" spans="1:14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34"/>
      <c r="K133" s="34"/>
      <c r="L133" s="34"/>
      <c r="M133" s="34"/>
      <c r="N133" s="16">
        <f t="shared" si="27"/>
        <v>0</v>
      </c>
    </row>
    <row r="134" spans="1:14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34"/>
      <c r="K134" s="34"/>
      <c r="L134" s="34"/>
      <c r="M134" s="34"/>
      <c r="N134" s="16">
        <f t="shared" si="27"/>
        <v>45.1</v>
      </c>
    </row>
    <row r="135" spans="1:14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34"/>
      <c r="K135" s="34"/>
      <c r="L135" s="34"/>
      <c r="M135" s="34"/>
      <c r="N135" s="16">
        <f t="shared" si="27"/>
        <v>0</v>
      </c>
    </row>
    <row r="136" spans="1:14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34"/>
      <c r="K136" s="33">
        <f>K138+K139</f>
        <v>1111.8</v>
      </c>
      <c r="L136" s="34"/>
      <c r="M136" s="34"/>
      <c r="N136" s="6">
        <f t="shared" si="27"/>
        <v>2339.8</v>
      </c>
    </row>
    <row r="137" spans="1:14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34"/>
      <c r="K137" s="34"/>
      <c r="L137" s="34"/>
      <c r="M137" s="34"/>
      <c r="N137" s="16">
        <f t="shared" si="27"/>
        <v>0</v>
      </c>
    </row>
    <row r="138" spans="1:14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34"/>
      <c r="K138" s="34">
        <v>1100</v>
      </c>
      <c r="L138" s="34"/>
      <c r="M138" s="34"/>
      <c r="N138" s="16">
        <f t="shared" si="27"/>
        <v>2266.6</v>
      </c>
    </row>
    <row r="139" spans="1:14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34"/>
      <c r="K139" s="35">
        <v>11.8</v>
      </c>
      <c r="L139" s="34"/>
      <c r="M139" s="34"/>
      <c r="N139" s="16">
        <f>SUM(E139:M139)</f>
        <v>73.2</v>
      </c>
    </row>
    <row r="140" spans="1:14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34"/>
      <c r="K140" s="34"/>
      <c r="L140" s="34"/>
      <c r="M140" s="34"/>
      <c r="N140" s="16">
        <f t="shared" si="27"/>
        <v>0</v>
      </c>
    </row>
    <row r="141" spans="1:14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33">
        <f>J142+J143+J144+J145</f>
        <v>854.2</v>
      </c>
      <c r="K141" s="33">
        <f>K143</f>
        <v>1346.742</v>
      </c>
      <c r="L141" s="33"/>
      <c r="M141" s="33"/>
      <c r="N141" s="6">
        <f t="shared" si="27"/>
        <v>2200.942</v>
      </c>
    </row>
    <row r="142" spans="1:14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34"/>
      <c r="K142" s="34"/>
      <c r="L142" s="34"/>
      <c r="M142" s="34"/>
      <c r="N142" s="16">
        <f t="shared" si="27"/>
        <v>0</v>
      </c>
    </row>
    <row r="143" spans="1:14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34"/>
      <c r="K143" s="34">
        <v>1346.742</v>
      </c>
      <c r="L143" s="34"/>
      <c r="M143" s="34"/>
      <c r="N143" s="16">
        <f t="shared" si="27"/>
        <v>1346.742</v>
      </c>
    </row>
    <row r="144" spans="1:14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34">
        <v>854.2</v>
      </c>
      <c r="K144" s="34"/>
      <c r="L144" s="34"/>
      <c r="M144" s="34"/>
      <c r="N144" s="16">
        <f t="shared" si="27"/>
        <v>854.2</v>
      </c>
    </row>
    <row r="145" spans="1:14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34"/>
      <c r="K145" s="34"/>
      <c r="L145" s="34"/>
      <c r="M145" s="34"/>
      <c r="N145" s="16">
        <f t="shared" si="27"/>
        <v>0</v>
      </c>
    </row>
    <row r="146" spans="1:14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33">
        <f>J147+J148+J149+J150</f>
        <v>0</v>
      </c>
      <c r="K146" s="34"/>
      <c r="L146" s="34"/>
      <c r="M146" s="34"/>
      <c r="N146" s="6">
        <f t="shared" si="27"/>
        <v>526.3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34"/>
      <c r="L147" s="34"/>
      <c r="M147" s="34"/>
      <c r="N147" s="16">
        <f t="shared" si="27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34"/>
      <c r="K148" s="34"/>
      <c r="L148" s="34"/>
      <c r="M148" s="34"/>
      <c r="N148" s="16">
        <f t="shared" si="27"/>
        <v>500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34"/>
      <c r="K149" s="34"/>
      <c r="L149" s="34"/>
      <c r="M149" s="34"/>
      <c r="N149" s="16">
        <f t="shared" si="27"/>
        <v>26.3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34"/>
      <c r="L150" s="34"/>
      <c r="M150" s="34"/>
      <c r="N150" s="16">
        <f t="shared" si="27"/>
        <v>0</v>
      </c>
    </row>
    <row r="151" spans="1:14" ht="12.75">
      <c r="A151" s="46" t="s">
        <v>102</v>
      </c>
      <c r="B151" s="49" t="s">
        <v>35</v>
      </c>
      <c r="C151" s="49" t="s">
        <v>106</v>
      </c>
      <c r="D151" s="30" t="s">
        <v>95</v>
      </c>
      <c r="E151" s="1"/>
      <c r="F151" s="1"/>
      <c r="G151" s="1"/>
      <c r="H151" s="13"/>
      <c r="I151" s="13"/>
      <c r="J151" s="34">
        <f>J153+J154</f>
        <v>5790</v>
      </c>
      <c r="K151" s="34"/>
      <c r="L151" s="34"/>
      <c r="M151" s="34"/>
      <c r="N151" s="6">
        <f t="shared" si="27"/>
        <v>5790</v>
      </c>
    </row>
    <row r="152" spans="1:14" ht="25.5" customHeight="1">
      <c r="A152" s="47"/>
      <c r="B152" s="50"/>
      <c r="C152" s="50"/>
      <c r="D152" s="2" t="s">
        <v>9</v>
      </c>
      <c r="E152" s="1"/>
      <c r="F152" s="1"/>
      <c r="G152" s="1"/>
      <c r="H152" s="13"/>
      <c r="I152" s="13"/>
      <c r="J152" s="34"/>
      <c r="K152" s="34"/>
      <c r="L152" s="34"/>
      <c r="M152" s="34"/>
      <c r="N152" s="16">
        <f t="shared" si="27"/>
        <v>0</v>
      </c>
    </row>
    <row r="153" spans="1:14" ht="25.5">
      <c r="A153" s="47"/>
      <c r="B153" s="50"/>
      <c r="C153" s="50"/>
      <c r="D153" s="2" t="s">
        <v>10</v>
      </c>
      <c r="E153" s="1"/>
      <c r="F153" s="1"/>
      <c r="G153" s="1"/>
      <c r="H153" s="13"/>
      <c r="I153" s="13"/>
      <c r="J153" s="34">
        <v>5500.5</v>
      </c>
      <c r="K153" s="34"/>
      <c r="L153" s="34"/>
      <c r="M153" s="34"/>
      <c r="N153" s="16">
        <f t="shared" si="27"/>
        <v>5500.5</v>
      </c>
    </row>
    <row r="154" spans="1:14" ht="25.5">
      <c r="A154" s="47"/>
      <c r="B154" s="50"/>
      <c r="C154" s="50"/>
      <c r="D154" s="2" t="s">
        <v>11</v>
      </c>
      <c r="E154" s="1"/>
      <c r="F154" s="1"/>
      <c r="G154" s="1"/>
      <c r="H154" s="13"/>
      <c r="I154" s="13"/>
      <c r="J154" s="34">
        <v>289.5</v>
      </c>
      <c r="K154" s="34"/>
      <c r="L154" s="34"/>
      <c r="M154" s="34"/>
      <c r="N154" s="16">
        <f t="shared" si="27"/>
        <v>289.5</v>
      </c>
    </row>
    <row r="155" spans="1:14" ht="97.5" customHeight="1">
      <c r="A155" s="48"/>
      <c r="B155" s="51"/>
      <c r="C155" s="51"/>
      <c r="D155" s="3" t="s">
        <v>12</v>
      </c>
      <c r="E155" s="1"/>
      <c r="F155" s="1"/>
      <c r="G155" s="1"/>
      <c r="H155" s="13"/>
      <c r="I155" s="13"/>
      <c r="J155" s="34"/>
      <c r="K155" s="34"/>
      <c r="L155" s="34"/>
      <c r="M155" s="34"/>
      <c r="N155" s="16">
        <f t="shared" si="27"/>
        <v>0</v>
      </c>
    </row>
    <row r="156" spans="1:14" ht="12.75">
      <c r="A156" s="46" t="s">
        <v>103</v>
      </c>
      <c r="B156" s="49" t="s">
        <v>35</v>
      </c>
      <c r="C156" s="49" t="s">
        <v>105</v>
      </c>
      <c r="D156" s="30" t="s">
        <v>95</v>
      </c>
      <c r="E156" s="1"/>
      <c r="F156" s="1"/>
      <c r="G156" s="1"/>
      <c r="H156" s="13"/>
      <c r="I156" s="13"/>
      <c r="J156" s="34"/>
      <c r="K156" s="33">
        <f>K158+K159</f>
        <v>6560.700000000001</v>
      </c>
      <c r="L156" s="34"/>
      <c r="M156" s="34"/>
      <c r="N156" s="6">
        <f t="shared" si="27"/>
        <v>6560.700000000001</v>
      </c>
    </row>
    <row r="157" spans="1:14" ht="25.5" customHeight="1">
      <c r="A157" s="47"/>
      <c r="B157" s="50"/>
      <c r="C157" s="50"/>
      <c r="D157" s="2" t="s">
        <v>9</v>
      </c>
      <c r="E157" s="1"/>
      <c r="F157" s="1"/>
      <c r="G157" s="1"/>
      <c r="H157" s="13"/>
      <c r="I157" s="13"/>
      <c r="J157" s="34"/>
      <c r="K157" s="34"/>
      <c r="L157" s="34"/>
      <c r="M157" s="34"/>
      <c r="N157" s="16">
        <f t="shared" si="27"/>
        <v>0</v>
      </c>
    </row>
    <row r="158" spans="1:14" ht="25.5">
      <c r="A158" s="47"/>
      <c r="B158" s="50"/>
      <c r="C158" s="50"/>
      <c r="D158" s="2" t="s">
        <v>10</v>
      </c>
      <c r="E158" s="1"/>
      <c r="F158" s="1"/>
      <c r="G158" s="1"/>
      <c r="H158" s="13"/>
      <c r="I158" s="13"/>
      <c r="J158" s="34" t="s">
        <v>92</v>
      </c>
      <c r="K158" s="34">
        <v>6232.6</v>
      </c>
      <c r="L158" s="34"/>
      <c r="M158" s="34"/>
      <c r="N158" s="16">
        <f t="shared" si="27"/>
        <v>6232.6</v>
      </c>
    </row>
    <row r="159" spans="1:14" ht="25.5">
      <c r="A159" s="47"/>
      <c r="B159" s="50"/>
      <c r="C159" s="50"/>
      <c r="D159" s="2" t="s">
        <v>11</v>
      </c>
      <c r="E159" s="1"/>
      <c r="F159" s="1"/>
      <c r="G159" s="1"/>
      <c r="H159" s="13"/>
      <c r="I159" s="13"/>
      <c r="J159" s="34" t="s">
        <v>92</v>
      </c>
      <c r="K159" s="34">
        <v>328.1</v>
      </c>
      <c r="L159" s="34"/>
      <c r="M159" s="34"/>
      <c r="N159" s="16">
        <f t="shared" si="27"/>
        <v>328.1</v>
      </c>
    </row>
    <row r="160" spans="1:14" ht="38.25">
      <c r="A160" s="48"/>
      <c r="B160" s="51"/>
      <c r="C160" s="51"/>
      <c r="D160" s="3" t="s">
        <v>12</v>
      </c>
      <c r="E160" s="1"/>
      <c r="F160" s="1"/>
      <c r="G160" s="1"/>
      <c r="H160" s="13"/>
      <c r="I160" s="13"/>
      <c r="J160" s="34"/>
      <c r="K160" s="34"/>
      <c r="L160" s="34"/>
      <c r="M160" s="34"/>
      <c r="N160" s="16">
        <f t="shared" si="27"/>
        <v>0</v>
      </c>
    </row>
    <row r="161" spans="1:14" ht="12.75">
      <c r="A161" s="46" t="s">
        <v>104</v>
      </c>
      <c r="B161" s="49" t="s">
        <v>35</v>
      </c>
      <c r="C161" s="49" t="s">
        <v>107</v>
      </c>
      <c r="D161" s="30" t="s">
        <v>95</v>
      </c>
      <c r="E161" s="1"/>
      <c r="F161" s="1"/>
      <c r="G161" s="1"/>
      <c r="H161" s="13"/>
      <c r="I161" s="13"/>
      <c r="J161" s="34"/>
      <c r="K161" s="33">
        <f>K162+K164</f>
        <v>0</v>
      </c>
      <c r="L161" s="34"/>
      <c r="M161" s="34"/>
      <c r="N161" s="6">
        <f t="shared" si="27"/>
        <v>0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35"/>
      <c r="L162" s="34"/>
      <c r="M162" s="34"/>
      <c r="N162" s="16">
        <f t="shared" si="27"/>
        <v>0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 t="s">
        <v>92</v>
      </c>
      <c r="K163" s="39"/>
      <c r="L163" s="34"/>
      <c r="M163" s="34"/>
      <c r="N163" s="16">
        <f t="shared" si="27"/>
        <v>0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 t="s">
        <v>92</v>
      </c>
      <c r="K164" s="35"/>
      <c r="L164" s="34"/>
      <c r="M164" s="34"/>
      <c r="N164" s="16">
        <f t="shared" si="27"/>
        <v>0</v>
      </c>
    </row>
    <row r="165" spans="1:14" ht="38.25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34"/>
      <c r="L165" s="34"/>
      <c r="M165" s="34"/>
      <c r="N165" s="16">
        <f t="shared" si="27"/>
        <v>0</v>
      </c>
    </row>
    <row r="167" ht="12.75">
      <c r="B167" t="s">
        <v>108</v>
      </c>
    </row>
  </sheetData>
  <sheetProtection/>
  <mergeCells count="99">
    <mergeCell ref="A161:A165"/>
    <mergeCell ref="B161:B165"/>
    <mergeCell ref="C161:C165"/>
    <mergeCell ref="A151:A155"/>
    <mergeCell ref="B151:B155"/>
    <mergeCell ref="C151:C155"/>
    <mergeCell ref="A156:A160"/>
    <mergeCell ref="B156:B160"/>
    <mergeCell ref="C156:C160"/>
    <mergeCell ref="A141:A145"/>
    <mergeCell ref="B141:B145"/>
    <mergeCell ref="C141:C145"/>
    <mergeCell ref="A146:A150"/>
    <mergeCell ref="B146:B150"/>
    <mergeCell ref="C146:C150"/>
    <mergeCell ref="A131:A135"/>
    <mergeCell ref="B131:B135"/>
    <mergeCell ref="C131:C135"/>
    <mergeCell ref="A136:A140"/>
    <mergeCell ref="B136:B140"/>
    <mergeCell ref="C136:C140"/>
    <mergeCell ref="A121:A125"/>
    <mergeCell ref="B121:B125"/>
    <mergeCell ref="C121:C125"/>
    <mergeCell ref="A126:A130"/>
    <mergeCell ref="B126:B130"/>
    <mergeCell ref="C126:C130"/>
    <mergeCell ref="A110:A114"/>
    <mergeCell ref="B110:B114"/>
    <mergeCell ref="C110:C114"/>
    <mergeCell ref="A116:A120"/>
    <mergeCell ref="B116:B120"/>
    <mergeCell ref="C116:C120"/>
    <mergeCell ref="A100:A104"/>
    <mergeCell ref="B100:B104"/>
    <mergeCell ref="C100:C104"/>
    <mergeCell ref="A105:A109"/>
    <mergeCell ref="B105:B109"/>
    <mergeCell ref="C105:C109"/>
    <mergeCell ref="A89:A93"/>
    <mergeCell ref="B89:B93"/>
    <mergeCell ref="C89:C93"/>
    <mergeCell ref="A95:A99"/>
    <mergeCell ref="B95:B99"/>
    <mergeCell ref="C95:C99"/>
    <mergeCell ref="A79:A83"/>
    <mergeCell ref="B79:B83"/>
    <mergeCell ref="C79:C83"/>
    <mergeCell ref="A84:A88"/>
    <mergeCell ref="B84:B88"/>
    <mergeCell ref="C84:C88"/>
    <mergeCell ref="A68:A72"/>
    <mergeCell ref="B68:B72"/>
    <mergeCell ref="C68:C72"/>
    <mergeCell ref="A74:A78"/>
    <mergeCell ref="B74:B78"/>
    <mergeCell ref="C74:C78"/>
    <mergeCell ref="A58:A62"/>
    <mergeCell ref="B58:B62"/>
    <mergeCell ref="C58:C62"/>
    <mergeCell ref="A63:A67"/>
    <mergeCell ref="B63:B67"/>
    <mergeCell ref="C63:C67"/>
    <mergeCell ref="A47:A51"/>
    <mergeCell ref="B47:B51"/>
    <mergeCell ref="C47:C51"/>
    <mergeCell ref="A53:A57"/>
    <mergeCell ref="B53:B57"/>
    <mergeCell ref="C53:C57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N19:N21"/>
    <mergeCell ref="A22:A26"/>
    <mergeCell ref="B22:B26"/>
    <mergeCell ref="C22:C26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N165"/>
  <sheetViews>
    <sheetView zoomScalePageLayoutView="0" workbookViewId="0" topLeftCell="A13">
      <pane xSplit="3" ySplit="9" topLeftCell="G25" activePane="bottomRight" state="frozen"/>
      <selection pane="topLeft" activeCell="A13" sqref="A13"/>
      <selection pane="topRight" activeCell="D13" sqref="D13"/>
      <selection pane="bottomLeft" activeCell="A22" sqref="A22"/>
      <selection pane="bottomRight" activeCell="L39" sqref="L39:M39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140625" style="31" customWidth="1"/>
    <col min="11" max="11" width="13.00390625" style="10" customWidth="1"/>
    <col min="12" max="13" width="10.28125" style="10" customWidth="1"/>
    <col min="14" max="14" width="11.8515625" style="0" customWidth="1"/>
  </cols>
  <sheetData>
    <row r="1" ht="12.75">
      <c r="J1" s="31" t="s">
        <v>91</v>
      </c>
    </row>
    <row r="3" ht="12.75">
      <c r="J3" s="31" t="s">
        <v>89</v>
      </c>
    </row>
    <row r="4" ht="12.75">
      <c r="J4" s="31" t="s">
        <v>59</v>
      </c>
    </row>
    <row r="5" ht="12.75">
      <c r="J5" s="31" t="s">
        <v>60</v>
      </c>
    </row>
    <row r="6" ht="12.75">
      <c r="J6" s="31" t="s">
        <v>87</v>
      </c>
    </row>
    <row r="8" ht="12.75">
      <c r="B8" t="s">
        <v>62</v>
      </c>
    </row>
    <row r="10" spans="3:10" ht="12.75">
      <c r="C10" s="69" t="s">
        <v>63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32"/>
    </row>
    <row r="14" spans="3:10" ht="12.75">
      <c r="C14" s="9"/>
      <c r="D14" s="9"/>
      <c r="E14" s="9"/>
      <c r="F14" s="9"/>
      <c r="G14" s="9"/>
      <c r="H14" s="11"/>
      <c r="I14" s="11"/>
      <c r="J14" s="32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27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28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29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>I23+I24+I25+I26</f>
        <v>148197.61</v>
      </c>
      <c r="J22" s="33">
        <f t="shared" si="0"/>
        <v>161085.39</v>
      </c>
      <c r="K22" s="15">
        <f t="shared" si="0"/>
        <v>173173.942</v>
      </c>
      <c r="L22" s="12">
        <f t="shared" si="0"/>
        <v>147957.4</v>
      </c>
      <c r="M22" s="12">
        <f>M23+M24+M25+M26</f>
        <v>147307.19999999998</v>
      </c>
      <c r="N22" s="6">
        <f aca="true" t="shared" si="1" ref="N22:N31">SUM(E22:M22)</f>
        <v>1427253.4419999998</v>
      </c>
    </row>
    <row r="23" spans="1:14" ht="25.5">
      <c r="A23" s="50"/>
      <c r="B23" s="50"/>
      <c r="C23" s="50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34">
        <f t="shared" si="2"/>
        <v>0</v>
      </c>
      <c r="K23" s="13">
        <f>K28+K59+K80+K85+K90+K96+K101+K106+K111+K117+K122+K127+K132+K162</f>
        <v>1134.7</v>
      </c>
      <c r="L23" s="13">
        <f t="shared" si="2"/>
        <v>0</v>
      </c>
      <c r="M23" s="13">
        <f>M28+M59+M80+M85+M90+M96+M101+M106+M111+M117+M122+M127+M132</f>
        <v>0</v>
      </c>
      <c r="N23" s="16">
        <f t="shared" si="1"/>
        <v>3429.1800000000003</v>
      </c>
    </row>
    <row r="24" spans="1:14" ht="25.5">
      <c r="A24" s="50"/>
      <c r="B24" s="50"/>
      <c r="C24" s="50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I29+I60++I81+I86+I91+I97+I102+I107+I112+I118+I123+I128+I133+I138+I148</f>
        <v>104293.12999999999</v>
      </c>
      <c r="J24" s="34">
        <f>J29+J60++J81+J86+J91+J97+J102+J107+J112+J118+J123+J128+J133+J153</f>
        <v>113927.27</v>
      </c>
      <c r="K24" s="13">
        <f>K29+K60++K81+K86+K91+K97+K102+K107+K112+K118+K123+K128+K133+K158+K138+K143</f>
        <v>121501.54200000002</v>
      </c>
      <c r="L24" s="13">
        <f>L29+L60++L81+L86+L91+L97+L102+L107+L112+L118+L123+L128+L133</f>
        <v>106350.8</v>
      </c>
      <c r="M24" s="13">
        <f>M29+M60++M81+M86+M91+M97+M102+M107+M112+M118+M123+M128+M133</f>
        <v>106036.7</v>
      </c>
      <c r="N24" s="16">
        <f t="shared" si="1"/>
        <v>1014130.9820000001</v>
      </c>
    </row>
    <row r="25" spans="1:14" ht="25.5">
      <c r="A25" s="50"/>
      <c r="B25" s="50"/>
      <c r="C25" s="50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I30++I61+I82+I87+I92+I98+I103+I108+I113+I119+I124+I134+I129+I139+I149</f>
        <v>43904.48000000001</v>
      </c>
      <c r="J25" s="34">
        <f>J30++J61+J82+J87+J92+J98+J103+J108+J113+J119+J124+J134+J129+J144+J154</f>
        <v>47158.12000000001</v>
      </c>
      <c r="K25" s="13">
        <f>K30++K61+K82+K87+K92+K98+K103+K108+K113+K119+K124+K134+K129+K164+K139+K159</f>
        <v>50537.700000000004</v>
      </c>
      <c r="L25" s="13">
        <f>L30++L61+L82+L87+L92+L98+L103+L108+L113+L119+L124+L134+L129</f>
        <v>41606.6</v>
      </c>
      <c r="M25" s="13">
        <f>M30++M61+M82+M87+M92+M98+M103+M108+M113+M119+M124+M134+M129</f>
        <v>41270.49999999999</v>
      </c>
      <c r="N25" s="16">
        <f t="shared" si="1"/>
        <v>408610.27999999997</v>
      </c>
    </row>
    <row r="26" spans="1:14" ht="38.25">
      <c r="A26" s="51"/>
      <c r="B26" s="51"/>
      <c r="C26" s="51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34">
        <f t="shared" si="3"/>
        <v>0</v>
      </c>
      <c r="K26" s="13">
        <f t="shared" si="3"/>
        <v>0</v>
      </c>
      <c r="L26" s="13">
        <f t="shared" si="3"/>
        <v>0</v>
      </c>
      <c r="M26" s="13">
        <f>M31++M62+M83+M88+M93+M99+M104+M109+M114+M120+M125+M130+M135</f>
        <v>0</v>
      </c>
      <c r="N26" s="16">
        <f t="shared" si="1"/>
        <v>1083</v>
      </c>
    </row>
    <row r="27" spans="1:14" ht="12.75" customHeight="1">
      <c r="A27" s="55" t="s">
        <v>13</v>
      </c>
      <c r="B27" s="49" t="s">
        <v>14</v>
      </c>
      <c r="C27" s="49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127384.99999999999</v>
      </c>
      <c r="J27" s="33">
        <f t="shared" si="4"/>
        <v>136416.56</v>
      </c>
      <c r="K27" s="12">
        <f t="shared" si="4"/>
        <v>143077.1</v>
      </c>
      <c r="L27" s="12">
        <f t="shared" si="4"/>
        <v>128493.1</v>
      </c>
      <c r="M27" s="12">
        <f>M28+M29+M30+M31</f>
        <v>128284.59999999999</v>
      </c>
      <c r="N27" s="6">
        <f t="shared" si="1"/>
        <v>1231972.33</v>
      </c>
    </row>
    <row r="28" spans="1:14" ht="25.5">
      <c r="A28" s="56"/>
      <c r="B28" s="52"/>
      <c r="C28" s="52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34">
        <f t="shared" si="5"/>
        <v>0</v>
      </c>
      <c r="K28" s="13">
        <f t="shared" si="5"/>
        <v>0</v>
      </c>
      <c r="L28" s="13">
        <f t="shared" si="5"/>
        <v>0</v>
      </c>
      <c r="M28" s="13">
        <f>M33+M38+M43+M48+M54</f>
        <v>0</v>
      </c>
      <c r="N28" s="16">
        <f t="shared" si="1"/>
        <v>994.68</v>
      </c>
    </row>
    <row r="29" spans="1:14" ht="25.5">
      <c r="A29" s="56"/>
      <c r="B29" s="52"/>
      <c r="C29" s="52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>I34+I39+I44+I49+I55</f>
        <v>85710.89999999998</v>
      </c>
      <c r="J29" s="34">
        <f t="shared" si="5"/>
        <v>92642.4</v>
      </c>
      <c r="K29" s="13">
        <f t="shared" si="5"/>
        <v>95461.6</v>
      </c>
      <c r="L29" s="13">
        <f t="shared" si="5"/>
        <v>89404.2</v>
      </c>
      <c r="M29" s="13">
        <f>M34+M39+M44+M49+M55</f>
        <v>89534.2</v>
      </c>
      <c r="N29" s="16">
        <f t="shared" si="1"/>
        <v>841998.8999999999</v>
      </c>
    </row>
    <row r="30" spans="1:14" ht="25.5">
      <c r="A30" s="56"/>
      <c r="B30" s="52"/>
      <c r="C30" s="52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41674.100000000006</v>
      </c>
      <c r="J30" s="34">
        <f t="shared" si="5"/>
        <v>43774.16</v>
      </c>
      <c r="K30" s="13">
        <f t="shared" si="5"/>
        <v>47615.5</v>
      </c>
      <c r="L30" s="13">
        <f t="shared" si="5"/>
        <v>39088.9</v>
      </c>
      <c r="M30" s="13">
        <f>M35+M40+M45+M50+M56</f>
        <v>38750.399999999994</v>
      </c>
      <c r="N30" s="16">
        <f t="shared" si="1"/>
        <v>387895.75</v>
      </c>
    </row>
    <row r="31" spans="1:14" ht="38.25">
      <c r="A31" s="57"/>
      <c r="B31" s="53"/>
      <c r="C31" s="53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34">
        <f t="shared" si="5"/>
        <v>0</v>
      </c>
      <c r="K31" s="13">
        <f t="shared" si="5"/>
        <v>0</v>
      </c>
      <c r="L31" s="13">
        <f t="shared" si="5"/>
        <v>0</v>
      </c>
      <c r="M31" s="13">
        <f>M36+M41+M46+M51+M57</f>
        <v>0</v>
      </c>
      <c r="N31" s="16">
        <f t="shared" si="1"/>
        <v>1083</v>
      </c>
    </row>
    <row r="32" spans="1:14" ht="12.75" customHeight="1">
      <c r="A32" s="61" t="s">
        <v>16</v>
      </c>
      <c r="B32" s="64" t="s">
        <v>17</v>
      </c>
      <c r="C32" s="64" t="s">
        <v>18</v>
      </c>
      <c r="D32" s="6" t="s">
        <v>8</v>
      </c>
      <c r="E32" s="6">
        <f aca="true" t="shared" si="6" ref="E32:M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31998.199999999997</v>
      </c>
      <c r="J32" s="33">
        <f t="shared" si="6"/>
        <v>36250.8</v>
      </c>
      <c r="K32" s="12">
        <f t="shared" si="6"/>
        <v>40475.3</v>
      </c>
      <c r="L32" s="12">
        <f t="shared" si="6"/>
        <v>32231.1</v>
      </c>
      <c r="M32" s="12">
        <f t="shared" si="6"/>
        <v>31965</v>
      </c>
      <c r="N32" s="6">
        <f>SUM(E32:M32)</f>
        <v>287791.14</v>
      </c>
    </row>
    <row r="33" spans="1:14" ht="25.5">
      <c r="A33" s="62"/>
      <c r="B33" s="50"/>
      <c r="C33" s="50"/>
      <c r="D33" s="2" t="s">
        <v>9</v>
      </c>
      <c r="E33" s="1">
        <v>994.68</v>
      </c>
      <c r="F33" s="1"/>
      <c r="G33" s="1"/>
      <c r="H33" s="13"/>
      <c r="I33" s="13"/>
      <c r="J33" s="34"/>
      <c r="K33" s="13"/>
      <c r="L33" s="13"/>
      <c r="M33" s="13"/>
      <c r="N33" s="16">
        <f aca="true" t="shared" si="7" ref="N33:N41">SUM(E33:L33)</f>
        <v>994.68</v>
      </c>
    </row>
    <row r="34" spans="1:14" ht="25.5">
      <c r="A34" s="62"/>
      <c r="B34" s="50"/>
      <c r="C34" s="50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16790.1</v>
      </c>
      <c r="J34" s="34">
        <v>19973.2</v>
      </c>
      <c r="K34" s="35">
        <v>23269.7</v>
      </c>
      <c r="L34" s="13">
        <v>19895.2</v>
      </c>
      <c r="M34" s="13">
        <v>19895.2</v>
      </c>
      <c r="N34" s="16">
        <f>SUM(E34:M34)</f>
        <v>151785.1</v>
      </c>
    </row>
    <row r="35" spans="1:14" ht="25.5">
      <c r="A35" s="62"/>
      <c r="B35" s="50"/>
      <c r="C35" s="50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3">
        <v>15208.1</v>
      </c>
      <c r="J35" s="34">
        <v>16277.6</v>
      </c>
      <c r="K35" s="13">
        <v>17205.6</v>
      </c>
      <c r="L35" s="13">
        <v>12335.9</v>
      </c>
      <c r="M35" s="13">
        <v>12069.8</v>
      </c>
      <c r="N35" s="16">
        <f>SUM(E35:M35)</f>
        <v>135011.36</v>
      </c>
    </row>
    <row r="36" spans="1:14" ht="38.25">
      <c r="A36" s="63"/>
      <c r="B36" s="51"/>
      <c r="C36" s="51"/>
      <c r="D36" s="3" t="s">
        <v>12</v>
      </c>
      <c r="E36" s="1"/>
      <c r="F36" s="1"/>
      <c r="G36" s="1"/>
      <c r="H36" s="13"/>
      <c r="I36" s="13"/>
      <c r="J36" s="34"/>
      <c r="K36" s="13"/>
      <c r="L36" s="13"/>
      <c r="M36" s="13"/>
      <c r="N36" s="16">
        <f t="shared" si="7"/>
        <v>0</v>
      </c>
    </row>
    <row r="37" spans="1:14" ht="12.75" customHeight="1">
      <c r="A37" s="61" t="s">
        <v>19</v>
      </c>
      <c r="B37" s="64" t="s">
        <v>17</v>
      </c>
      <c r="C37" s="64" t="s">
        <v>20</v>
      </c>
      <c r="D37" s="6" t="s">
        <v>8</v>
      </c>
      <c r="E37" s="6">
        <f aca="true" t="shared" si="8" ref="E37:M37">E38+E39+E40+E41</f>
        <v>104336.13</v>
      </c>
      <c r="F37" s="6">
        <f t="shared" si="8"/>
        <v>102342.4</v>
      </c>
      <c r="G37" s="6">
        <f t="shared" si="8"/>
        <v>107319.20000000001</v>
      </c>
      <c r="H37" s="12">
        <f t="shared" si="8"/>
        <v>108504.7</v>
      </c>
      <c r="I37" s="12">
        <f t="shared" si="8"/>
        <v>85625.4</v>
      </c>
      <c r="J37" s="33">
        <f t="shared" si="8"/>
        <v>88729.86</v>
      </c>
      <c r="K37" s="12">
        <f t="shared" si="8"/>
        <v>89328.5</v>
      </c>
      <c r="L37" s="12">
        <f t="shared" si="8"/>
        <v>83185.5</v>
      </c>
      <c r="M37" s="12">
        <f t="shared" si="8"/>
        <v>83211.5</v>
      </c>
      <c r="N37" s="6">
        <f>SUM(E37:M37)</f>
        <v>852583.19</v>
      </c>
    </row>
    <row r="38" spans="1:14" ht="25.5">
      <c r="A38" s="62"/>
      <c r="B38" s="50"/>
      <c r="C38" s="50"/>
      <c r="D38" s="2" t="s">
        <v>9</v>
      </c>
      <c r="E38" s="1"/>
      <c r="F38" s="1"/>
      <c r="G38" s="1"/>
      <c r="H38" s="13"/>
      <c r="I38" s="13"/>
      <c r="J38" s="34"/>
      <c r="K38" s="13"/>
      <c r="L38" s="13"/>
      <c r="M38" s="13"/>
      <c r="N38" s="16">
        <f t="shared" si="7"/>
        <v>0</v>
      </c>
    </row>
    <row r="39" spans="1:14" ht="25.5">
      <c r="A39" s="62"/>
      <c r="B39" s="50"/>
      <c r="C39" s="50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65154.7</v>
      </c>
      <c r="J39" s="34">
        <v>68281.7</v>
      </c>
      <c r="K39" s="35">
        <v>67835.5</v>
      </c>
      <c r="L39" s="35">
        <v>65277</v>
      </c>
      <c r="M39" s="35">
        <v>65402</v>
      </c>
      <c r="N39" s="16">
        <f>SUM(E39:M39)</f>
        <v>664062.6</v>
      </c>
    </row>
    <row r="40" spans="1:14" ht="25.5">
      <c r="A40" s="62"/>
      <c r="B40" s="50"/>
      <c r="C40" s="50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3">
        <v>20470.7</v>
      </c>
      <c r="J40" s="34">
        <v>20448.16</v>
      </c>
      <c r="K40" s="13">
        <v>21493</v>
      </c>
      <c r="L40" s="13">
        <v>17908.5</v>
      </c>
      <c r="M40" s="13">
        <v>17809.5</v>
      </c>
      <c r="N40" s="16">
        <f>SUM(E40:M40)</f>
        <v>188520.59</v>
      </c>
    </row>
    <row r="41" spans="1:14" ht="38.25">
      <c r="A41" s="63"/>
      <c r="B41" s="51"/>
      <c r="C41" s="51"/>
      <c r="D41" s="3" t="s">
        <v>12</v>
      </c>
      <c r="E41" s="1"/>
      <c r="F41" s="1"/>
      <c r="G41" s="1"/>
      <c r="H41" s="13"/>
      <c r="I41" s="13"/>
      <c r="J41" s="34"/>
      <c r="K41" s="13"/>
      <c r="L41" s="13"/>
      <c r="M41" s="13"/>
      <c r="N41" s="16">
        <f t="shared" si="7"/>
        <v>0</v>
      </c>
    </row>
    <row r="42" spans="1:14" ht="12.75" customHeight="1">
      <c r="A42" s="61" t="s">
        <v>21</v>
      </c>
      <c r="B42" s="64" t="s">
        <v>17</v>
      </c>
      <c r="C42" s="64" t="s">
        <v>22</v>
      </c>
      <c r="D42" s="6" t="s">
        <v>8</v>
      </c>
      <c r="E42" s="6">
        <f aca="true" t="shared" si="9" ref="E42:M42">E43+E44+E45+E46</f>
        <v>2545.6</v>
      </c>
      <c r="F42" s="6">
        <f t="shared" si="9"/>
        <v>2635.2</v>
      </c>
      <c r="G42" s="6">
        <f t="shared" si="9"/>
        <v>3209.8999999999996</v>
      </c>
      <c r="H42" s="12">
        <f t="shared" si="9"/>
        <v>3480</v>
      </c>
      <c r="I42" s="12">
        <f t="shared" si="9"/>
        <v>3956.8</v>
      </c>
      <c r="J42" s="33">
        <f t="shared" si="9"/>
        <v>4200.1</v>
      </c>
      <c r="K42" s="12">
        <f t="shared" si="9"/>
        <v>4561.5</v>
      </c>
      <c r="L42" s="12">
        <f t="shared" si="9"/>
        <v>4377.7</v>
      </c>
      <c r="M42" s="12">
        <f t="shared" si="9"/>
        <v>4398.3</v>
      </c>
      <c r="N42" s="6">
        <f>SUM(E42:M42)</f>
        <v>33365.1</v>
      </c>
    </row>
    <row r="43" spans="1:14" ht="25.5">
      <c r="A43" s="62"/>
      <c r="B43" s="50"/>
      <c r="C43" s="50"/>
      <c r="D43" s="2" t="s">
        <v>9</v>
      </c>
      <c r="E43" s="1"/>
      <c r="F43" s="1"/>
      <c r="G43" s="1"/>
      <c r="H43" s="13"/>
      <c r="I43" s="13"/>
      <c r="J43" s="34"/>
      <c r="K43" s="13"/>
      <c r="L43" s="13"/>
      <c r="M43" s="13"/>
      <c r="N43" s="16">
        <f aca="true" t="shared" si="10" ref="N43:N106">SUM(E43:M43)</f>
        <v>0</v>
      </c>
    </row>
    <row r="44" spans="1:14" ht="25.5">
      <c r="A44" s="62"/>
      <c r="B44" s="50"/>
      <c r="C44" s="50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1674.7</v>
      </c>
      <c r="J44" s="34">
        <v>2026.6</v>
      </c>
      <c r="K44" s="13">
        <v>2388.7</v>
      </c>
      <c r="L44" s="13">
        <v>2284</v>
      </c>
      <c r="M44" s="13">
        <v>2286</v>
      </c>
      <c r="N44" s="16">
        <f t="shared" si="10"/>
        <v>13065.8</v>
      </c>
    </row>
    <row r="45" spans="1:14" ht="25.5">
      <c r="A45" s="62"/>
      <c r="B45" s="50"/>
      <c r="C45" s="50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2282.1</v>
      </c>
      <c r="J45" s="34">
        <v>2173.5</v>
      </c>
      <c r="K45" s="35">
        <v>2172.8</v>
      </c>
      <c r="L45" s="13">
        <v>2093.7</v>
      </c>
      <c r="M45" s="13">
        <v>2112.3</v>
      </c>
      <c r="N45" s="16">
        <f t="shared" si="10"/>
        <v>20299.3</v>
      </c>
    </row>
    <row r="46" spans="1:14" ht="38.25">
      <c r="A46" s="63"/>
      <c r="B46" s="51"/>
      <c r="C46" s="51"/>
      <c r="D46" s="3" t="s">
        <v>12</v>
      </c>
      <c r="E46" s="1"/>
      <c r="F46" s="1"/>
      <c r="G46" s="1"/>
      <c r="H46" s="13"/>
      <c r="I46" s="13"/>
      <c r="J46" s="34"/>
      <c r="K46" s="13"/>
      <c r="L46" s="13"/>
      <c r="M46" s="13"/>
      <c r="N46" s="16">
        <f t="shared" si="10"/>
        <v>0</v>
      </c>
    </row>
    <row r="47" spans="1:14" ht="12.75" customHeight="1">
      <c r="A47" s="61" t="s">
        <v>23</v>
      </c>
      <c r="B47" s="64" t="s">
        <v>17</v>
      </c>
      <c r="C47" s="64" t="s">
        <v>24</v>
      </c>
      <c r="D47" s="6" t="s">
        <v>8</v>
      </c>
      <c r="E47" s="6">
        <f aca="true" t="shared" si="11" ref="E47:M47">E48+E49+E50+E51</f>
        <v>2460.7</v>
      </c>
      <c r="F47" s="6">
        <f t="shared" si="11"/>
        <v>2324.8</v>
      </c>
      <c r="G47" s="6">
        <f t="shared" si="11"/>
        <v>2768.3999999999996</v>
      </c>
      <c r="H47" s="12">
        <f t="shared" si="11"/>
        <v>2950.1</v>
      </c>
      <c r="I47" s="12">
        <f t="shared" si="11"/>
        <v>3370.2</v>
      </c>
      <c r="J47" s="33">
        <f t="shared" si="11"/>
        <v>3741.3</v>
      </c>
      <c r="K47" s="12">
        <f t="shared" si="11"/>
        <v>4724.799999999999</v>
      </c>
      <c r="L47" s="12">
        <f t="shared" si="11"/>
        <v>4707.700000000001</v>
      </c>
      <c r="M47" s="12">
        <f t="shared" si="11"/>
        <v>4715.6</v>
      </c>
      <c r="N47" s="6">
        <f t="shared" si="10"/>
        <v>31763.6</v>
      </c>
    </row>
    <row r="48" spans="1:14" ht="25.5">
      <c r="A48" s="62"/>
      <c r="B48" s="50"/>
      <c r="C48" s="50"/>
      <c r="D48" s="2" t="s">
        <v>9</v>
      </c>
      <c r="E48" s="1"/>
      <c r="F48" s="1"/>
      <c r="G48" s="1"/>
      <c r="H48" s="13"/>
      <c r="I48" s="13"/>
      <c r="J48" s="34"/>
      <c r="K48" s="13"/>
      <c r="L48" s="13"/>
      <c r="M48" s="13"/>
      <c r="N48" s="16">
        <f t="shared" si="10"/>
        <v>0</v>
      </c>
    </row>
    <row r="49" spans="1:14" ht="25.5">
      <c r="A49" s="62"/>
      <c r="B49" s="50"/>
      <c r="C49" s="50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1480.9</v>
      </c>
      <c r="J49" s="34">
        <v>1572.9</v>
      </c>
      <c r="K49" s="13">
        <v>1444.1</v>
      </c>
      <c r="L49" s="13">
        <v>1424.4</v>
      </c>
      <c r="M49" s="13">
        <v>1427.4</v>
      </c>
      <c r="N49" s="16">
        <f t="shared" si="10"/>
        <v>9493.1</v>
      </c>
    </row>
    <row r="50" spans="1:14" ht="25.5">
      <c r="A50" s="62"/>
      <c r="B50" s="50"/>
      <c r="C50" s="50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1889.3</v>
      </c>
      <c r="J50" s="34">
        <v>2168.4</v>
      </c>
      <c r="K50" s="13">
        <v>3280.7</v>
      </c>
      <c r="L50" s="13">
        <v>3283.3</v>
      </c>
      <c r="M50" s="13">
        <v>3288.2</v>
      </c>
      <c r="N50" s="16">
        <f t="shared" si="10"/>
        <v>22270.5</v>
      </c>
    </row>
    <row r="51" spans="1:14" ht="38.25">
      <c r="A51" s="63"/>
      <c r="B51" s="51"/>
      <c r="C51" s="51"/>
      <c r="D51" s="3" t="s">
        <v>12</v>
      </c>
      <c r="E51" s="1"/>
      <c r="F51" s="1"/>
      <c r="G51" s="1"/>
      <c r="H51" s="13"/>
      <c r="I51" s="13"/>
      <c r="J51" s="34"/>
      <c r="K51" s="13"/>
      <c r="L51" s="13"/>
      <c r="M51" s="13"/>
      <c r="N51" s="16">
        <f t="shared" si="10"/>
        <v>0</v>
      </c>
    </row>
    <row r="52" spans="1:14" ht="12.75">
      <c r="A52" s="5"/>
      <c r="B52" s="4"/>
      <c r="C52" s="4"/>
      <c r="D52" s="3"/>
      <c r="E52" s="1"/>
      <c r="F52" s="1"/>
      <c r="G52" s="1"/>
      <c r="H52" s="13"/>
      <c r="I52" s="13"/>
      <c r="J52" s="34"/>
      <c r="K52" s="13"/>
      <c r="L52" s="13"/>
      <c r="M52" s="13"/>
      <c r="N52" s="6"/>
    </row>
    <row r="53" spans="1:14" ht="12.75" customHeight="1">
      <c r="A53" s="61" t="s">
        <v>25</v>
      </c>
      <c r="B53" s="64" t="s">
        <v>17</v>
      </c>
      <c r="C53" s="64" t="s">
        <v>66</v>
      </c>
      <c r="D53" s="6" t="s">
        <v>8</v>
      </c>
      <c r="E53" s="6">
        <f aca="true" t="shared" si="12" ref="E53:M53">E54+E55+E56+E57</f>
        <v>3008.2</v>
      </c>
      <c r="F53" s="6">
        <f t="shared" si="12"/>
        <v>1741.2</v>
      </c>
      <c r="G53" s="6">
        <f t="shared" si="12"/>
        <v>1925.1999999999998</v>
      </c>
      <c r="H53" s="12">
        <f t="shared" si="12"/>
        <v>1893.5</v>
      </c>
      <c r="I53" s="12">
        <f t="shared" si="12"/>
        <v>2434.4</v>
      </c>
      <c r="J53" s="33">
        <f t="shared" si="12"/>
        <v>3494.5</v>
      </c>
      <c r="K53" s="12">
        <f t="shared" si="12"/>
        <v>3987</v>
      </c>
      <c r="L53" s="12">
        <f t="shared" si="12"/>
        <v>3991.1</v>
      </c>
      <c r="M53" s="12">
        <f t="shared" si="12"/>
        <v>3994.2</v>
      </c>
      <c r="N53" s="6">
        <f t="shared" si="10"/>
        <v>26469.3</v>
      </c>
    </row>
    <row r="54" spans="1:14" ht="25.5">
      <c r="A54" s="62"/>
      <c r="B54" s="50"/>
      <c r="C54" s="50"/>
      <c r="D54" s="2" t="s">
        <v>9</v>
      </c>
      <c r="E54" s="1"/>
      <c r="F54" s="1"/>
      <c r="G54" s="1"/>
      <c r="H54" s="13"/>
      <c r="I54" s="13"/>
      <c r="J54" s="34"/>
      <c r="K54" s="13"/>
      <c r="L54" s="13"/>
      <c r="M54" s="13"/>
      <c r="N54" s="16">
        <f t="shared" si="10"/>
        <v>0</v>
      </c>
    </row>
    <row r="55" spans="1:14" ht="25.5">
      <c r="A55" s="62"/>
      <c r="B55" s="50"/>
      <c r="C55" s="50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610.5</v>
      </c>
      <c r="J55" s="34">
        <v>788</v>
      </c>
      <c r="K55" s="13">
        <v>523.6</v>
      </c>
      <c r="L55" s="13">
        <v>523.6</v>
      </c>
      <c r="M55" s="13">
        <v>523.6</v>
      </c>
      <c r="N55" s="16">
        <f t="shared" si="10"/>
        <v>3592.2999999999997</v>
      </c>
    </row>
    <row r="56" spans="1:14" ht="25.5">
      <c r="A56" s="62"/>
      <c r="B56" s="50"/>
      <c r="C56" s="50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1823.9</v>
      </c>
      <c r="J56" s="34">
        <v>2706.5</v>
      </c>
      <c r="K56" s="13">
        <v>3463.4</v>
      </c>
      <c r="L56" s="13">
        <v>3467.5</v>
      </c>
      <c r="M56" s="13">
        <v>3470.6</v>
      </c>
      <c r="N56" s="16">
        <f t="shared" si="10"/>
        <v>21794</v>
      </c>
    </row>
    <row r="57" spans="1:14" ht="38.25">
      <c r="A57" s="63"/>
      <c r="B57" s="51"/>
      <c r="C57" s="51"/>
      <c r="D57" s="3" t="s">
        <v>12</v>
      </c>
      <c r="E57" s="1">
        <v>1083</v>
      </c>
      <c r="F57" s="1"/>
      <c r="G57" s="1"/>
      <c r="H57" s="13"/>
      <c r="I57" s="13"/>
      <c r="J57" s="34"/>
      <c r="K57" s="13"/>
      <c r="L57" s="13"/>
      <c r="M57" s="13"/>
      <c r="N57" s="16">
        <f t="shared" si="10"/>
        <v>1083</v>
      </c>
    </row>
    <row r="58" spans="1:14" ht="12.75" customHeight="1">
      <c r="A58" s="55" t="s">
        <v>26</v>
      </c>
      <c r="B58" s="49" t="s">
        <v>14</v>
      </c>
      <c r="C58" s="49" t="s">
        <v>27</v>
      </c>
      <c r="D58" s="6" t="s">
        <v>8</v>
      </c>
      <c r="E58" s="6">
        <f aca="true" t="shared" si="13" ref="E58:M58">E59+E60+E61+E62</f>
        <v>7604.8</v>
      </c>
      <c r="F58" s="6">
        <f t="shared" si="13"/>
        <v>11411.099999999999</v>
      </c>
      <c r="G58" s="6">
        <f t="shared" si="13"/>
        <v>11351.2</v>
      </c>
      <c r="H58" s="12">
        <f t="shared" si="13"/>
        <v>9080.1</v>
      </c>
      <c r="I58" s="12">
        <f t="shared" si="13"/>
        <v>11074.3</v>
      </c>
      <c r="J58" s="33">
        <f t="shared" si="13"/>
        <v>8666.3</v>
      </c>
      <c r="K58" s="12">
        <f t="shared" si="13"/>
        <v>10272.3</v>
      </c>
      <c r="L58" s="12">
        <f t="shared" si="13"/>
        <v>9563.3</v>
      </c>
      <c r="M58" s="12">
        <f t="shared" si="13"/>
        <v>8854.2</v>
      </c>
      <c r="N58" s="6">
        <f t="shared" si="10"/>
        <v>87877.6</v>
      </c>
    </row>
    <row r="59" spans="1:14" ht="25.5">
      <c r="A59" s="56"/>
      <c r="B59" s="52"/>
      <c r="C59" s="52"/>
      <c r="D59" s="2" t="s">
        <v>9</v>
      </c>
      <c r="E59" s="1">
        <f aca="true" t="shared" si="14" ref="E59:L59">E64+E69+E75+E80+E85</f>
        <v>0</v>
      </c>
      <c r="F59" s="1">
        <f t="shared" si="14"/>
        <v>0</v>
      </c>
      <c r="G59" s="1">
        <f t="shared" si="14"/>
        <v>0</v>
      </c>
      <c r="H59" s="13">
        <f t="shared" si="14"/>
        <v>0</v>
      </c>
      <c r="I59" s="13">
        <f t="shared" si="14"/>
        <v>0</v>
      </c>
      <c r="J59" s="34">
        <f t="shared" si="14"/>
        <v>0</v>
      </c>
      <c r="K59" s="13">
        <f t="shared" si="14"/>
        <v>0</v>
      </c>
      <c r="L59" s="13">
        <f t="shared" si="14"/>
        <v>0</v>
      </c>
      <c r="M59" s="13">
        <f>M64+M69+M75+M80+M85</f>
        <v>0</v>
      </c>
      <c r="N59" s="16">
        <f t="shared" si="10"/>
        <v>0</v>
      </c>
    </row>
    <row r="60" spans="1:14" ht="25.5">
      <c r="A60" s="56"/>
      <c r="B60" s="52"/>
      <c r="C60" s="52"/>
      <c r="D60" s="2" t="s">
        <v>10</v>
      </c>
      <c r="E60" s="1">
        <f aca="true" t="shared" si="15" ref="E60:G61">E65+E70+E76</f>
        <v>7604.8</v>
      </c>
      <c r="F60" s="1">
        <f t="shared" si="15"/>
        <v>11411.099999999999</v>
      </c>
      <c r="G60" s="1">
        <f t="shared" si="15"/>
        <v>11351.2</v>
      </c>
      <c r="H60" s="13">
        <v>9080.1</v>
      </c>
      <c r="I60" s="13">
        <f aca="true" t="shared" si="16" ref="I60:L61">I65+I70+I76</f>
        <v>11074.3</v>
      </c>
      <c r="J60" s="34">
        <f t="shared" si="16"/>
        <v>8666.3</v>
      </c>
      <c r="K60" s="13">
        <f t="shared" si="16"/>
        <v>10272.3</v>
      </c>
      <c r="L60" s="13">
        <f t="shared" si="16"/>
        <v>9563.3</v>
      </c>
      <c r="M60" s="13">
        <f>M65+M70+M76</f>
        <v>8854.2</v>
      </c>
      <c r="N60" s="16">
        <f t="shared" si="10"/>
        <v>87877.6</v>
      </c>
    </row>
    <row r="61" spans="1:14" ht="25.5">
      <c r="A61" s="56"/>
      <c r="B61" s="52"/>
      <c r="C61" s="52"/>
      <c r="D61" s="2" t="s">
        <v>11</v>
      </c>
      <c r="E61" s="1">
        <f t="shared" si="15"/>
        <v>0</v>
      </c>
      <c r="F61" s="1">
        <f t="shared" si="15"/>
        <v>0</v>
      </c>
      <c r="G61" s="1">
        <f t="shared" si="15"/>
        <v>0</v>
      </c>
      <c r="H61" s="13">
        <f>H66+H71+H77</f>
        <v>0</v>
      </c>
      <c r="I61" s="13">
        <f t="shared" si="16"/>
        <v>0</v>
      </c>
      <c r="J61" s="34">
        <f t="shared" si="16"/>
        <v>0</v>
      </c>
      <c r="K61" s="13">
        <f t="shared" si="16"/>
        <v>0</v>
      </c>
      <c r="L61" s="13">
        <f t="shared" si="16"/>
        <v>0</v>
      </c>
      <c r="M61" s="13">
        <f>M66+M71+M77</f>
        <v>0</v>
      </c>
      <c r="N61" s="16">
        <f t="shared" si="10"/>
        <v>0</v>
      </c>
    </row>
    <row r="62" spans="1:14" ht="38.25">
      <c r="A62" s="57"/>
      <c r="B62" s="53"/>
      <c r="C62" s="53"/>
      <c r="D62" s="3" t="s">
        <v>12</v>
      </c>
      <c r="E62" s="1">
        <f aca="true" t="shared" si="17" ref="E62:L62">E67+E72+E78+E83+E88</f>
        <v>0</v>
      </c>
      <c r="F62" s="1">
        <f t="shared" si="17"/>
        <v>0</v>
      </c>
      <c r="G62" s="1">
        <f t="shared" si="17"/>
        <v>0</v>
      </c>
      <c r="H62" s="13">
        <f t="shared" si="17"/>
        <v>0</v>
      </c>
      <c r="I62" s="13">
        <f t="shared" si="17"/>
        <v>0</v>
      </c>
      <c r="J62" s="34">
        <f t="shared" si="17"/>
        <v>0</v>
      </c>
      <c r="K62" s="13">
        <f t="shared" si="17"/>
        <v>0</v>
      </c>
      <c r="L62" s="13">
        <f t="shared" si="17"/>
        <v>0</v>
      </c>
      <c r="M62" s="13">
        <f>M67+M72+M78+M83+M88</f>
        <v>0</v>
      </c>
      <c r="N62" s="16">
        <f t="shared" si="10"/>
        <v>0</v>
      </c>
    </row>
    <row r="63" spans="1:14" ht="12.75" customHeight="1">
      <c r="A63" s="61" t="s">
        <v>28</v>
      </c>
      <c r="B63" s="64" t="s">
        <v>17</v>
      </c>
      <c r="C63" s="64" t="s">
        <v>29</v>
      </c>
      <c r="D63" s="6" t="s">
        <v>8</v>
      </c>
      <c r="E63" s="6">
        <f aca="true" t="shared" si="18" ref="E63:M63">E64+E65+E66+E67</f>
        <v>3067</v>
      </c>
      <c r="F63" s="6">
        <f t="shared" si="18"/>
        <v>3551.3</v>
      </c>
      <c r="G63" s="6">
        <f t="shared" si="18"/>
        <v>3250</v>
      </c>
      <c r="H63" s="12">
        <f t="shared" si="18"/>
        <v>3776.8</v>
      </c>
      <c r="I63" s="12">
        <f t="shared" si="18"/>
        <v>3445</v>
      </c>
      <c r="J63" s="33">
        <f t="shared" si="18"/>
        <v>3130</v>
      </c>
      <c r="K63" s="12">
        <f t="shared" si="18"/>
        <v>3409</v>
      </c>
      <c r="L63" s="12">
        <f t="shared" si="18"/>
        <v>3409</v>
      </c>
      <c r="M63" s="12">
        <f t="shared" si="18"/>
        <v>3409</v>
      </c>
      <c r="N63" s="6">
        <f t="shared" si="10"/>
        <v>30447.1</v>
      </c>
    </row>
    <row r="64" spans="1:14" ht="25.5">
      <c r="A64" s="62"/>
      <c r="B64" s="50"/>
      <c r="C64" s="50"/>
      <c r="D64" s="2" t="s">
        <v>9</v>
      </c>
      <c r="E64" s="1"/>
      <c r="F64" s="1"/>
      <c r="G64" s="1"/>
      <c r="H64" s="13"/>
      <c r="I64" s="13"/>
      <c r="J64" s="34"/>
      <c r="K64" s="13"/>
      <c r="L64" s="13"/>
      <c r="M64" s="13"/>
      <c r="N64" s="16">
        <f t="shared" si="10"/>
        <v>0</v>
      </c>
    </row>
    <row r="65" spans="1:14" ht="25.5">
      <c r="A65" s="62"/>
      <c r="B65" s="50"/>
      <c r="C65" s="50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3445</v>
      </c>
      <c r="J65" s="34">
        <v>3130</v>
      </c>
      <c r="K65" s="13">
        <v>3409</v>
      </c>
      <c r="L65" s="13">
        <v>3409</v>
      </c>
      <c r="M65" s="13">
        <v>3409</v>
      </c>
      <c r="N65" s="16">
        <f t="shared" si="10"/>
        <v>30447.1</v>
      </c>
    </row>
    <row r="66" spans="1:14" ht="25.5">
      <c r="A66" s="62"/>
      <c r="B66" s="50"/>
      <c r="C66" s="50"/>
      <c r="D66" s="2" t="s">
        <v>11</v>
      </c>
      <c r="E66" s="1"/>
      <c r="F66" s="1"/>
      <c r="G66" s="1"/>
      <c r="H66" s="13"/>
      <c r="I66" s="13"/>
      <c r="J66" s="34"/>
      <c r="K66" s="13"/>
      <c r="L66" s="13"/>
      <c r="M66" s="13"/>
      <c r="N66" s="16">
        <f t="shared" si="10"/>
        <v>0</v>
      </c>
    </row>
    <row r="67" spans="1:14" ht="38.25">
      <c r="A67" s="63"/>
      <c r="B67" s="51"/>
      <c r="C67" s="51"/>
      <c r="D67" s="3" t="s">
        <v>12</v>
      </c>
      <c r="E67" s="1"/>
      <c r="F67" s="1"/>
      <c r="G67" s="1"/>
      <c r="H67" s="13"/>
      <c r="I67" s="13"/>
      <c r="J67" s="34"/>
      <c r="K67" s="13"/>
      <c r="L67" s="13"/>
      <c r="M67" s="13"/>
      <c r="N67" s="16">
        <f t="shared" si="10"/>
        <v>0</v>
      </c>
    </row>
    <row r="68" spans="1:14" ht="12.75" customHeight="1">
      <c r="A68" s="61" t="s">
        <v>30</v>
      </c>
      <c r="B68" s="64" t="s">
        <v>17</v>
      </c>
      <c r="C68" s="64" t="s">
        <v>31</v>
      </c>
      <c r="D68" s="6" t="s">
        <v>8</v>
      </c>
      <c r="E68" s="6">
        <f aca="true" t="shared" si="19" ref="E68:M68">E69+E70+E71+E72</f>
        <v>1163</v>
      </c>
      <c r="F68" s="6">
        <f t="shared" si="19"/>
        <v>1379.6</v>
      </c>
      <c r="G68" s="6">
        <f t="shared" si="19"/>
        <v>1556</v>
      </c>
      <c r="H68" s="12">
        <f t="shared" si="19"/>
        <v>1840</v>
      </c>
      <c r="I68" s="12">
        <f t="shared" si="19"/>
        <v>1957</v>
      </c>
      <c r="J68" s="33">
        <f t="shared" si="19"/>
        <v>1991</v>
      </c>
      <c r="K68" s="12">
        <f t="shared" si="19"/>
        <v>1900</v>
      </c>
      <c r="L68" s="12">
        <f t="shared" si="19"/>
        <v>1900</v>
      </c>
      <c r="M68" s="12">
        <f t="shared" si="19"/>
        <v>1900</v>
      </c>
      <c r="N68" s="6">
        <f t="shared" si="10"/>
        <v>15586.6</v>
      </c>
    </row>
    <row r="69" spans="1:14" ht="25.5">
      <c r="A69" s="62"/>
      <c r="B69" s="50"/>
      <c r="C69" s="50"/>
      <c r="D69" s="2" t="s">
        <v>9</v>
      </c>
      <c r="E69" s="1"/>
      <c r="F69" s="1"/>
      <c r="G69" s="1"/>
      <c r="H69" s="13"/>
      <c r="I69" s="13"/>
      <c r="J69" s="34"/>
      <c r="K69" s="13"/>
      <c r="L69" s="13"/>
      <c r="M69" s="13"/>
      <c r="N69" s="16">
        <f t="shared" si="10"/>
        <v>0</v>
      </c>
    </row>
    <row r="70" spans="1:14" ht="25.5">
      <c r="A70" s="62"/>
      <c r="B70" s="50"/>
      <c r="C70" s="50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1957</v>
      </c>
      <c r="J70" s="34">
        <v>1991</v>
      </c>
      <c r="K70" s="13">
        <v>1900</v>
      </c>
      <c r="L70" s="13">
        <v>1900</v>
      </c>
      <c r="M70" s="13">
        <v>1900</v>
      </c>
      <c r="N70" s="16">
        <f t="shared" si="10"/>
        <v>15586.6</v>
      </c>
    </row>
    <row r="71" spans="1:14" ht="25.5">
      <c r="A71" s="62"/>
      <c r="B71" s="50"/>
      <c r="C71" s="50"/>
      <c r="D71" s="2" t="s">
        <v>11</v>
      </c>
      <c r="E71" s="1"/>
      <c r="F71" s="1"/>
      <c r="G71" s="1"/>
      <c r="H71" s="13"/>
      <c r="I71" s="13"/>
      <c r="J71" s="34"/>
      <c r="K71" s="13"/>
      <c r="L71" s="13"/>
      <c r="M71" s="13"/>
      <c r="N71" s="16">
        <f t="shared" si="10"/>
        <v>0</v>
      </c>
    </row>
    <row r="72" spans="1:14" ht="38.25">
      <c r="A72" s="63"/>
      <c r="B72" s="51"/>
      <c r="C72" s="51"/>
      <c r="D72" s="3" t="s">
        <v>12</v>
      </c>
      <c r="E72" s="1"/>
      <c r="F72" s="1"/>
      <c r="G72" s="1"/>
      <c r="H72" s="13"/>
      <c r="I72" s="13"/>
      <c r="J72" s="34"/>
      <c r="K72" s="13"/>
      <c r="L72" s="13"/>
      <c r="M72" s="13"/>
      <c r="N72" s="16">
        <f t="shared" si="10"/>
        <v>0</v>
      </c>
    </row>
    <row r="73" spans="1:14" ht="12.75">
      <c r="A73" s="5"/>
      <c r="B73" s="4"/>
      <c r="C73" s="4"/>
      <c r="D73" s="3"/>
      <c r="E73" s="1"/>
      <c r="F73" s="1"/>
      <c r="G73" s="1"/>
      <c r="H73" s="13"/>
      <c r="I73" s="13"/>
      <c r="J73" s="34"/>
      <c r="K73" s="13"/>
      <c r="L73" s="13"/>
      <c r="M73" s="13"/>
      <c r="N73" s="6"/>
    </row>
    <row r="74" spans="1:14" ht="12.75" customHeight="1">
      <c r="A74" s="61" t="s">
        <v>32</v>
      </c>
      <c r="B74" s="64" t="s">
        <v>17</v>
      </c>
      <c r="C74" s="64" t="s">
        <v>33</v>
      </c>
      <c r="D74" s="6" t="s">
        <v>8</v>
      </c>
      <c r="E74" s="6">
        <f aca="true" t="shared" si="20" ref="E74:M74">E75+E76+E77+E78</f>
        <v>3374.8</v>
      </c>
      <c r="F74" s="6">
        <f t="shared" si="20"/>
        <v>6480.2</v>
      </c>
      <c r="G74" s="6">
        <f t="shared" si="20"/>
        <v>6545.2</v>
      </c>
      <c r="H74" s="12">
        <f t="shared" si="20"/>
        <v>3463.3</v>
      </c>
      <c r="I74" s="12">
        <f t="shared" si="20"/>
        <v>5672.3</v>
      </c>
      <c r="J74" s="33">
        <f t="shared" si="20"/>
        <v>3545.3</v>
      </c>
      <c r="K74" s="12">
        <f t="shared" si="20"/>
        <v>4963.3</v>
      </c>
      <c r="L74" s="12">
        <f t="shared" si="20"/>
        <v>4254.3</v>
      </c>
      <c r="M74" s="12">
        <f t="shared" si="20"/>
        <v>3545.2</v>
      </c>
      <c r="N74" s="6">
        <f t="shared" si="10"/>
        <v>41843.9</v>
      </c>
    </row>
    <row r="75" spans="1:14" ht="25.5">
      <c r="A75" s="62"/>
      <c r="B75" s="50"/>
      <c r="C75" s="50"/>
      <c r="D75" s="2" t="s">
        <v>9</v>
      </c>
      <c r="E75" s="1"/>
      <c r="F75" s="1"/>
      <c r="G75" s="1"/>
      <c r="H75" s="13"/>
      <c r="I75" s="13"/>
      <c r="J75" s="34"/>
      <c r="K75" s="13"/>
      <c r="L75" s="13"/>
      <c r="M75" s="13"/>
      <c r="N75" s="16">
        <f t="shared" si="10"/>
        <v>0</v>
      </c>
    </row>
    <row r="76" spans="1:14" ht="25.5">
      <c r="A76" s="62"/>
      <c r="B76" s="50"/>
      <c r="C76" s="50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34">
        <v>3545.3</v>
      </c>
      <c r="K76" s="13">
        <v>4963.3</v>
      </c>
      <c r="L76" s="13">
        <v>4254.3</v>
      </c>
      <c r="M76" s="13">
        <v>3545.2</v>
      </c>
      <c r="N76" s="16">
        <f t="shared" si="10"/>
        <v>41843.9</v>
      </c>
    </row>
    <row r="77" spans="1:14" ht="25.5">
      <c r="A77" s="62"/>
      <c r="B77" s="50"/>
      <c r="C77" s="50"/>
      <c r="D77" s="2" t="s">
        <v>11</v>
      </c>
      <c r="E77" s="1"/>
      <c r="F77" s="1"/>
      <c r="G77" s="1"/>
      <c r="H77" s="13"/>
      <c r="I77" s="13"/>
      <c r="J77" s="34"/>
      <c r="K77" s="13"/>
      <c r="L77" s="13"/>
      <c r="M77" s="13"/>
      <c r="N77" s="16">
        <f t="shared" si="10"/>
        <v>0</v>
      </c>
    </row>
    <row r="78" spans="1:14" ht="38.25">
      <c r="A78" s="63"/>
      <c r="B78" s="51"/>
      <c r="C78" s="51"/>
      <c r="D78" s="3" t="s">
        <v>12</v>
      </c>
      <c r="E78" s="1"/>
      <c r="F78" s="1"/>
      <c r="G78" s="1"/>
      <c r="H78" s="13"/>
      <c r="I78" s="13"/>
      <c r="J78" s="34"/>
      <c r="K78" s="13"/>
      <c r="L78" s="13"/>
      <c r="M78" s="13"/>
      <c r="N78" s="16">
        <f t="shared" si="10"/>
        <v>0</v>
      </c>
    </row>
    <row r="79" spans="1:14" ht="12.75" customHeight="1">
      <c r="A79" s="55" t="s">
        <v>34</v>
      </c>
      <c r="B79" s="49" t="s">
        <v>35</v>
      </c>
      <c r="C79" s="49" t="s">
        <v>36</v>
      </c>
      <c r="D79" s="6" t="s">
        <v>8</v>
      </c>
      <c r="E79" s="6">
        <f aca="true" t="shared" si="21" ref="E79:M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33">
        <f t="shared" si="21"/>
        <v>1501</v>
      </c>
      <c r="K79" s="12">
        <f t="shared" si="21"/>
        <v>1270.4</v>
      </c>
      <c r="L79" s="12">
        <f t="shared" si="21"/>
        <v>1261.2</v>
      </c>
      <c r="M79" s="12">
        <f t="shared" si="21"/>
        <v>1261.2</v>
      </c>
      <c r="N79" s="6">
        <f t="shared" si="10"/>
        <v>11705.2</v>
      </c>
    </row>
    <row r="80" spans="1:14" ht="25.5">
      <c r="A80" s="56"/>
      <c r="B80" s="52"/>
      <c r="C80" s="52"/>
      <c r="D80" s="2" t="s">
        <v>9</v>
      </c>
      <c r="E80" s="1"/>
      <c r="F80" s="1"/>
      <c r="G80" s="1"/>
      <c r="H80" s="13"/>
      <c r="I80" s="13"/>
      <c r="J80" s="34"/>
      <c r="K80" s="13"/>
      <c r="L80" s="13"/>
      <c r="M80" s="13"/>
      <c r="N80" s="16">
        <f t="shared" si="10"/>
        <v>0</v>
      </c>
    </row>
    <row r="81" spans="1:14" ht="25.5">
      <c r="A81" s="56"/>
      <c r="B81" s="52"/>
      <c r="C81" s="52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34">
        <v>231.6</v>
      </c>
      <c r="K81" s="13"/>
      <c r="L81" s="13"/>
      <c r="M81" s="13"/>
      <c r="N81" s="16">
        <f t="shared" si="10"/>
        <v>1940.6</v>
      </c>
    </row>
    <row r="82" spans="1:14" ht="25.5">
      <c r="A82" s="56"/>
      <c r="B82" s="52"/>
      <c r="C82" s="52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3">
        <v>1319.9</v>
      </c>
      <c r="J82" s="34">
        <v>1269.4</v>
      </c>
      <c r="K82" s="13">
        <v>1270.4</v>
      </c>
      <c r="L82" s="13">
        <v>1261.2</v>
      </c>
      <c r="M82" s="13">
        <v>1261.2</v>
      </c>
      <c r="N82" s="16">
        <f t="shared" si="10"/>
        <v>9764.6</v>
      </c>
    </row>
    <row r="83" spans="1:14" ht="38.25">
      <c r="A83" s="57"/>
      <c r="B83" s="53"/>
      <c r="C83" s="53"/>
      <c r="D83" s="3" t="s">
        <v>12</v>
      </c>
      <c r="E83" s="1"/>
      <c r="F83" s="1"/>
      <c r="G83" s="1"/>
      <c r="H83" s="13"/>
      <c r="I83" s="13"/>
      <c r="J83" s="34"/>
      <c r="K83" s="13"/>
      <c r="L83" s="13"/>
      <c r="M83" s="13"/>
      <c r="N83" s="16">
        <f t="shared" si="10"/>
        <v>0</v>
      </c>
    </row>
    <row r="84" spans="1:14" ht="12.75" customHeight="1">
      <c r="A84" s="55" t="s">
        <v>37</v>
      </c>
      <c r="B84" s="49" t="s">
        <v>35</v>
      </c>
      <c r="C84" s="49" t="s">
        <v>38</v>
      </c>
      <c r="D84" s="6" t="s">
        <v>8</v>
      </c>
      <c r="E84" s="6">
        <f aca="true" t="shared" si="22" ref="E84:M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796.3</v>
      </c>
      <c r="J84" s="33">
        <f t="shared" si="22"/>
        <v>894.3</v>
      </c>
      <c r="K84" s="12">
        <f t="shared" si="22"/>
        <v>1154.4</v>
      </c>
      <c r="L84" s="12">
        <f t="shared" si="22"/>
        <v>1154.4</v>
      </c>
      <c r="M84" s="12">
        <f t="shared" si="22"/>
        <v>1154.4</v>
      </c>
      <c r="N84" s="6">
        <f t="shared" si="10"/>
        <v>7757.4</v>
      </c>
    </row>
    <row r="85" spans="1:14" ht="25.5">
      <c r="A85" s="56"/>
      <c r="B85" s="52"/>
      <c r="C85" s="52"/>
      <c r="D85" s="2" t="s">
        <v>9</v>
      </c>
      <c r="E85" s="1"/>
      <c r="F85" s="1"/>
      <c r="G85" s="1"/>
      <c r="H85" s="13"/>
      <c r="I85" s="13"/>
      <c r="J85" s="34"/>
      <c r="K85" s="13"/>
      <c r="L85" s="13"/>
      <c r="M85" s="13"/>
      <c r="N85" s="16">
        <f t="shared" si="10"/>
        <v>0</v>
      </c>
    </row>
    <row r="86" spans="1:14" ht="25.5">
      <c r="A86" s="56"/>
      <c r="B86" s="52"/>
      <c r="C86" s="52"/>
      <c r="D86" s="2" t="s">
        <v>10</v>
      </c>
      <c r="E86" s="1"/>
      <c r="F86" s="1"/>
      <c r="G86" s="1">
        <v>25.5</v>
      </c>
      <c r="H86" s="13"/>
      <c r="I86" s="13">
        <v>100.8</v>
      </c>
      <c r="J86" s="34">
        <v>71</v>
      </c>
      <c r="K86" s="13"/>
      <c r="L86" s="13"/>
      <c r="M86" s="13"/>
      <c r="N86" s="16">
        <f t="shared" si="10"/>
        <v>197.3</v>
      </c>
    </row>
    <row r="87" spans="1:14" ht="25.5">
      <c r="A87" s="56"/>
      <c r="B87" s="52"/>
      <c r="C87" s="52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695.5</v>
      </c>
      <c r="J87" s="34">
        <v>823.3</v>
      </c>
      <c r="K87" s="13">
        <v>1154.4</v>
      </c>
      <c r="L87" s="13">
        <v>1154.4</v>
      </c>
      <c r="M87" s="13">
        <v>1154.4</v>
      </c>
      <c r="N87" s="16">
        <f t="shared" si="10"/>
        <v>7560.0999999999985</v>
      </c>
    </row>
    <row r="88" spans="1:14" ht="38.25">
      <c r="A88" s="57"/>
      <c r="B88" s="53"/>
      <c r="C88" s="53"/>
      <c r="D88" s="3" t="s">
        <v>12</v>
      </c>
      <c r="E88" s="1"/>
      <c r="F88" s="1"/>
      <c r="G88" s="1"/>
      <c r="H88" s="13"/>
      <c r="I88" s="13"/>
      <c r="J88" s="34"/>
      <c r="K88" s="13"/>
      <c r="L88" s="13"/>
      <c r="M88" s="13"/>
      <c r="N88" s="16">
        <f t="shared" si="10"/>
        <v>0</v>
      </c>
    </row>
    <row r="89" spans="1:14" ht="12.75" customHeight="1">
      <c r="A89" s="55" t="s">
        <v>39</v>
      </c>
      <c r="B89" s="49" t="s">
        <v>35</v>
      </c>
      <c r="C89" s="49" t="s">
        <v>40</v>
      </c>
      <c r="D89" s="6" t="s">
        <v>8</v>
      </c>
      <c r="E89" s="6">
        <f aca="true" t="shared" si="23" ref="E89:M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460</v>
      </c>
      <c r="J89" s="33">
        <f t="shared" si="23"/>
        <v>487</v>
      </c>
      <c r="K89" s="12">
        <f t="shared" si="23"/>
        <v>624</v>
      </c>
      <c r="L89" s="12">
        <f t="shared" si="23"/>
        <v>624</v>
      </c>
      <c r="M89" s="12">
        <f t="shared" si="23"/>
        <v>624</v>
      </c>
      <c r="N89" s="6">
        <f t="shared" si="10"/>
        <v>4483.8</v>
      </c>
    </row>
    <row r="90" spans="1:14" ht="25.5">
      <c r="A90" s="56"/>
      <c r="B90" s="52"/>
      <c r="C90" s="52"/>
      <c r="D90" s="2" t="s">
        <v>9</v>
      </c>
      <c r="E90" s="1"/>
      <c r="F90" s="1"/>
      <c r="G90" s="1"/>
      <c r="H90" s="13"/>
      <c r="I90" s="13"/>
      <c r="J90" s="34"/>
      <c r="K90" s="13"/>
      <c r="L90" s="13"/>
      <c r="M90" s="13"/>
      <c r="N90" s="16">
        <f t="shared" si="10"/>
        <v>0</v>
      </c>
    </row>
    <row r="91" spans="1:14" ht="25.5">
      <c r="A91" s="56"/>
      <c r="B91" s="52"/>
      <c r="C91" s="52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460</v>
      </c>
      <c r="J91" s="34">
        <v>487</v>
      </c>
      <c r="K91" s="13">
        <v>624</v>
      </c>
      <c r="L91" s="13">
        <v>624</v>
      </c>
      <c r="M91" s="13">
        <v>624</v>
      </c>
      <c r="N91" s="16">
        <f t="shared" si="10"/>
        <v>4483.8</v>
      </c>
    </row>
    <row r="92" spans="1:14" ht="25.5">
      <c r="A92" s="56"/>
      <c r="B92" s="52"/>
      <c r="C92" s="52"/>
      <c r="D92" s="2" t="s">
        <v>11</v>
      </c>
      <c r="E92" s="1"/>
      <c r="F92" s="1"/>
      <c r="G92" s="1"/>
      <c r="H92" s="13"/>
      <c r="I92" s="13"/>
      <c r="J92" s="34"/>
      <c r="K92" s="13"/>
      <c r="L92" s="13"/>
      <c r="M92" s="13"/>
      <c r="N92" s="16">
        <f t="shared" si="10"/>
        <v>0</v>
      </c>
    </row>
    <row r="93" spans="1:14" ht="38.25">
      <c r="A93" s="57"/>
      <c r="B93" s="53"/>
      <c r="C93" s="53"/>
      <c r="D93" s="3" t="s">
        <v>12</v>
      </c>
      <c r="E93" s="1"/>
      <c r="F93" s="1"/>
      <c r="G93" s="1"/>
      <c r="H93" s="13"/>
      <c r="I93" s="13"/>
      <c r="J93" s="34"/>
      <c r="K93" s="13"/>
      <c r="L93" s="13"/>
      <c r="M93" s="13"/>
      <c r="N93" s="16">
        <f t="shared" si="10"/>
        <v>0</v>
      </c>
    </row>
    <row r="94" spans="1:14" ht="12.75">
      <c r="A94" s="7"/>
      <c r="B94" s="8"/>
      <c r="C94" s="8"/>
      <c r="D94" s="3"/>
      <c r="E94" s="1"/>
      <c r="F94" s="1"/>
      <c r="G94" s="1"/>
      <c r="H94" s="13"/>
      <c r="I94" s="13"/>
      <c r="J94" s="34"/>
      <c r="K94" s="13"/>
      <c r="L94" s="13"/>
      <c r="M94" s="13"/>
      <c r="N94" s="16">
        <f t="shared" si="10"/>
        <v>0</v>
      </c>
    </row>
    <row r="95" spans="1:14" ht="12.75" customHeight="1">
      <c r="A95" s="55" t="s">
        <v>41</v>
      </c>
      <c r="B95" s="49" t="s">
        <v>35</v>
      </c>
      <c r="C95" s="49" t="s">
        <v>42</v>
      </c>
      <c r="D95" s="6" t="s">
        <v>8</v>
      </c>
      <c r="E95" s="6">
        <f aca="true" t="shared" si="24" ref="E95:M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33">
        <f t="shared" si="24"/>
        <v>494.03</v>
      </c>
      <c r="K95" s="12">
        <f t="shared" si="24"/>
        <v>489.3</v>
      </c>
      <c r="L95" s="12">
        <f t="shared" si="24"/>
        <v>491.5</v>
      </c>
      <c r="M95" s="12">
        <f t="shared" si="24"/>
        <v>493.9</v>
      </c>
      <c r="N95" s="6">
        <f t="shared" si="10"/>
        <v>5950.67</v>
      </c>
    </row>
    <row r="96" spans="1:14" ht="25.5">
      <c r="A96" s="56"/>
      <c r="B96" s="52"/>
      <c r="C96" s="52"/>
      <c r="D96" s="2" t="s">
        <v>9</v>
      </c>
      <c r="E96" s="1"/>
      <c r="F96" s="1"/>
      <c r="G96" s="1"/>
      <c r="H96" s="13"/>
      <c r="I96" s="13"/>
      <c r="J96" s="34"/>
      <c r="K96" s="13"/>
      <c r="L96" s="13"/>
      <c r="M96" s="13"/>
      <c r="N96" s="16">
        <f t="shared" si="10"/>
        <v>0</v>
      </c>
    </row>
    <row r="97" spans="1:14" ht="25.5">
      <c r="A97" s="56"/>
      <c r="B97" s="52"/>
      <c r="C97" s="52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34">
        <v>386.37</v>
      </c>
      <c r="K97" s="13">
        <v>429.3</v>
      </c>
      <c r="L97" s="13">
        <v>429.3</v>
      </c>
      <c r="M97" s="13">
        <v>429.3</v>
      </c>
      <c r="N97" s="16">
        <f t="shared" si="10"/>
        <v>4686.240000000001</v>
      </c>
    </row>
    <row r="98" spans="1:14" ht="25.5">
      <c r="A98" s="56"/>
      <c r="B98" s="52"/>
      <c r="C98" s="52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34">
        <v>107.66</v>
      </c>
      <c r="K98" s="13">
        <v>60</v>
      </c>
      <c r="L98" s="13">
        <v>62.2</v>
      </c>
      <c r="M98" s="13">
        <v>64.6</v>
      </c>
      <c r="N98" s="16">
        <f t="shared" si="10"/>
        <v>1264.43</v>
      </c>
    </row>
    <row r="99" spans="1:14" ht="38.25">
      <c r="A99" s="57"/>
      <c r="B99" s="53"/>
      <c r="C99" s="53"/>
      <c r="D99" s="3" t="s">
        <v>12</v>
      </c>
      <c r="E99" s="1"/>
      <c r="F99" s="1"/>
      <c r="G99" s="1"/>
      <c r="H99" s="13"/>
      <c r="I99" s="13"/>
      <c r="J99" s="34"/>
      <c r="K99" s="13"/>
      <c r="L99" s="13"/>
      <c r="M99" s="13"/>
      <c r="N99" s="16">
        <f t="shared" si="10"/>
        <v>0</v>
      </c>
    </row>
    <row r="100" spans="1:14" ht="12.75" customHeight="1">
      <c r="A100" s="55" t="s">
        <v>43</v>
      </c>
      <c r="B100" s="49" t="s">
        <v>35</v>
      </c>
      <c r="C100" s="49" t="s">
        <v>44</v>
      </c>
      <c r="D100" s="6" t="s">
        <v>8</v>
      </c>
      <c r="E100" s="6">
        <f aca="true" t="shared" si="25" ref="E100:L100">E101+E102+E103+E104</f>
        <v>60</v>
      </c>
      <c r="F100" s="6">
        <f t="shared" si="25"/>
        <v>20</v>
      </c>
      <c r="G100" s="6">
        <f t="shared" si="25"/>
        <v>43.3</v>
      </c>
      <c r="H100" s="12">
        <f t="shared" si="25"/>
        <v>18.9</v>
      </c>
      <c r="I100" s="12">
        <f t="shared" si="25"/>
        <v>20</v>
      </c>
      <c r="J100" s="33">
        <f t="shared" si="25"/>
        <v>20</v>
      </c>
      <c r="K100" s="12">
        <f t="shared" si="25"/>
        <v>20</v>
      </c>
      <c r="L100" s="12">
        <f t="shared" si="25"/>
        <v>20</v>
      </c>
      <c r="M100" s="12">
        <v>20</v>
      </c>
      <c r="N100" s="6">
        <f t="shared" si="10"/>
        <v>242.2</v>
      </c>
    </row>
    <row r="101" spans="1:14" ht="25.5">
      <c r="A101" s="56"/>
      <c r="B101" s="52"/>
      <c r="C101" s="52"/>
      <c r="D101" s="2" t="s">
        <v>9</v>
      </c>
      <c r="E101" s="1"/>
      <c r="F101" s="1"/>
      <c r="G101" s="1"/>
      <c r="H101" s="13"/>
      <c r="I101" s="13"/>
      <c r="J101" s="34"/>
      <c r="K101" s="13"/>
      <c r="L101" s="13"/>
      <c r="M101" s="13"/>
      <c r="N101" s="16">
        <f t="shared" si="10"/>
        <v>0</v>
      </c>
    </row>
    <row r="102" spans="1:14" ht="25.5">
      <c r="A102" s="56"/>
      <c r="B102" s="52"/>
      <c r="C102" s="52"/>
      <c r="D102" s="2" t="s">
        <v>10</v>
      </c>
      <c r="E102" s="1"/>
      <c r="F102" s="1"/>
      <c r="G102" s="1"/>
      <c r="H102" s="13"/>
      <c r="I102" s="13"/>
      <c r="J102" s="34"/>
      <c r="K102" s="13"/>
      <c r="L102" s="13"/>
      <c r="M102" s="13"/>
      <c r="N102" s="16">
        <f t="shared" si="10"/>
        <v>0</v>
      </c>
    </row>
    <row r="103" spans="1:14" ht="25.5">
      <c r="A103" s="56"/>
      <c r="B103" s="52"/>
      <c r="C103" s="52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34">
        <v>20</v>
      </c>
      <c r="K103" s="13">
        <v>20</v>
      </c>
      <c r="L103" s="13">
        <v>20</v>
      </c>
      <c r="M103" s="13">
        <v>20</v>
      </c>
      <c r="N103" s="16">
        <f t="shared" si="10"/>
        <v>242.2</v>
      </c>
    </row>
    <row r="104" spans="1:14" ht="38.25">
      <c r="A104" s="57"/>
      <c r="B104" s="53"/>
      <c r="C104" s="53"/>
      <c r="D104" s="3" t="s">
        <v>12</v>
      </c>
      <c r="E104" s="1"/>
      <c r="F104" s="1"/>
      <c r="G104" s="1"/>
      <c r="H104" s="13"/>
      <c r="I104" s="13"/>
      <c r="J104" s="34"/>
      <c r="K104" s="13"/>
      <c r="L104" s="13"/>
      <c r="M104" s="13"/>
      <c r="N104" s="16">
        <f t="shared" si="10"/>
        <v>0</v>
      </c>
    </row>
    <row r="105" spans="1:14" ht="12.75" customHeight="1">
      <c r="A105" s="55" t="s">
        <v>45</v>
      </c>
      <c r="B105" s="49" t="s">
        <v>35</v>
      </c>
      <c r="C105" s="49" t="s">
        <v>46</v>
      </c>
      <c r="D105" s="6" t="s">
        <v>8</v>
      </c>
      <c r="E105" s="6">
        <f aca="true" t="shared" si="26" ref="E105:L105">E106+E107+E108+E109</f>
        <v>27</v>
      </c>
      <c r="F105" s="6">
        <f t="shared" si="26"/>
        <v>19.9</v>
      </c>
      <c r="G105" s="6">
        <f t="shared" si="26"/>
        <v>19.5</v>
      </c>
      <c r="H105" s="12">
        <f t="shared" si="26"/>
        <v>19.9</v>
      </c>
      <c r="I105" s="12">
        <f t="shared" si="26"/>
        <v>19.9</v>
      </c>
      <c r="J105" s="33">
        <f t="shared" si="26"/>
        <v>19.9</v>
      </c>
      <c r="K105" s="12">
        <f t="shared" si="26"/>
        <v>19.9</v>
      </c>
      <c r="L105" s="12">
        <f t="shared" si="26"/>
        <v>19.9</v>
      </c>
      <c r="M105" s="12">
        <v>19.9</v>
      </c>
      <c r="N105" s="6">
        <f t="shared" si="10"/>
        <v>185.80000000000004</v>
      </c>
    </row>
    <row r="106" spans="1:14" ht="25.5">
      <c r="A106" s="56"/>
      <c r="B106" s="52"/>
      <c r="C106" s="52"/>
      <c r="D106" s="2" t="s">
        <v>9</v>
      </c>
      <c r="E106" s="1"/>
      <c r="F106" s="1"/>
      <c r="G106" s="1"/>
      <c r="H106" s="13"/>
      <c r="I106" s="13"/>
      <c r="J106" s="34"/>
      <c r="K106" s="13"/>
      <c r="L106" s="13"/>
      <c r="M106" s="13"/>
      <c r="N106" s="16">
        <f t="shared" si="10"/>
        <v>0</v>
      </c>
    </row>
    <row r="107" spans="1:14" ht="25.5">
      <c r="A107" s="56"/>
      <c r="B107" s="52"/>
      <c r="C107" s="52"/>
      <c r="D107" s="2" t="s">
        <v>10</v>
      </c>
      <c r="E107" s="1"/>
      <c r="F107" s="1"/>
      <c r="G107" s="1"/>
      <c r="H107" s="13"/>
      <c r="I107" s="13"/>
      <c r="J107" s="34"/>
      <c r="K107" s="13"/>
      <c r="L107" s="13"/>
      <c r="M107" s="13"/>
      <c r="N107" s="16">
        <f aca="true" t="shared" si="27" ref="N107:N165">SUM(E107:M107)</f>
        <v>0</v>
      </c>
    </row>
    <row r="108" spans="1:14" ht="25.5">
      <c r="A108" s="56"/>
      <c r="B108" s="52"/>
      <c r="C108" s="52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34">
        <v>19.9</v>
      </c>
      <c r="K108" s="13">
        <v>19.9</v>
      </c>
      <c r="L108" s="13">
        <v>19.9</v>
      </c>
      <c r="M108" s="13">
        <v>19.9</v>
      </c>
      <c r="N108" s="16">
        <f t="shared" si="27"/>
        <v>185.80000000000004</v>
      </c>
    </row>
    <row r="109" spans="1:14" ht="38.25">
      <c r="A109" s="57"/>
      <c r="B109" s="53"/>
      <c r="C109" s="53"/>
      <c r="D109" s="3" t="s">
        <v>12</v>
      </c>
      <c r="E109" s="1"/>
      <c r="F109" s="1"/>
      <c r="G109" s="1"/>
      <c r="H109" s="13"/>
      <c r="I109" s="13"/>
      <c r="J109" s="34"/>
      <c r="K109" s="13"/>
      <c r="L109" s="13"/>
      <c r="M109" s="13"/>
      <c r="N109" s="16">
        <f t="shared" si="27"/>
        <v>0</v>
      </c>
    </row>
    <row r="110" spans="1:14" ht="12.75" customHeight="1">
      <c r="A110" s="55" t="s">
        <v>47</v>
      </c>
      <c r="B110" s="49" t="s">
        <v>35</v>
      </c>
      <c r="C110" s="49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33">
        <f t="shared" si="28"/>
        <v>0</v>
      </c>
      <c r="K110" s="12">
        <f t="shared" si="28"/>
        <v>0</v>
      </c>
      <c r="L110" s="12">
        <f t="shared" si="28"/>
        <v>0</v>
      </c>
      <c r="M110" s="12"/>
      <c r="N110" s="16">
        <f t="shared" si="27"/>
        <v>0</v>
      </c>
    </row>
    <row r="111" spans="1:14" ht="25.5">
      <c r="A111" s="56"/>
      <c r="B111" s="52"/>
      <c r="C111" s="52"/>
      <c r="D111" s="2" t="s">
        <v>9</v>
      </c>
      <c r="E111" s="1"/>
      <c r="F111" s="1"/>
      <c r="G111" s="1"/>
      <c r="H111" s="13"/>
      <c r="I111" s="13"/>
      <c r="J111" s="34"/>
      <c r="K111" s="13"/>
      <c r="L111" s="13"/>
      <c r="M111" s="13"/>
      <c r="N111" s="16">
        <f t="shared" si="27"/>
        <v>0</v>
      </c>
    </row>
    <row r="112" spans="1:14" ht="25.5">
      <c r="A112" s="56"/>
      <c r="B112" s="52"/>
      <c r="C112" s="52"/>
      <c r="D112" s="2" t="s">
        <v>10</v>
      </c>
      <c r="E112" s="1"/>
      <c r="F112" s="1"/>
      <c r="G112" s="1"/>
      <c r="H112" s="13"/>
      <c r="I112" s="13"/>
      <c r="J112" s="34"/>
      <c r="K112" s="13"/>
      <c r="L112" s="13"/>
      <c r="M112" s="13"/>
      <c r="N112" s="16">
        <f t="shared" si="27"/>
        <v>0</v>
      </c>
    </row>
    <row r="113" spans="1:14" ht="25.5">
      <c r="A113" s="56"/>
      <c r="B113" s="52"/>
      <c r="C113" s="52"/>
      <c r="D113" s="2" t="s">
        <v>11</v>
      </c>
      <c r="E113" s="1"/>
      <c r="F113" s="1"/>
      <c r="G113" s="1"/>
      <c r="H113" s="13"/>
      <c r="I113" s="13"/>
      <c r="J113" s="34"/>
      <c r="K113" s="13"/>
      <c r="L113" s="13"/>
      <c r="M113" s="13"/>
      <c r="N113" s="16">
        <f t="shared" si="27"/>
        <v>0</v>
      </c>
    </row>
    <row r="114" spans="1:14" ht="38.25">
      <c r="A114" s="57"/>
      <c r="B114" s="53"/>
      <c r="C114" s="53"/>
      <c r="D114" s="3" t="s">
        <v>12</v>
      </c>
      <c r="E114" s="1"/>
      <c r="F114" s="1"/>
      <c r="G114" s="1"/>
      <c r="H114" s="13"/>
      <c r="I114" s="13"/>
      <c r="J114" s="34"/>
      <c r="K114" s="13"/>
      <c r="L114" s="13"/>
      <c r="M114" s="13"/>
      <c r="N114" s="16">
        <f t="shared" si="27"/>
        <v>0</v>
      </c>
    </row>
    <row r="115" spans="1:14" ht="12.75">
      <c r="A115" s="7"/>
      <c r="B115" s="8"/>
      <c r="C115" s="8"/>
      <c r="D115" s="3"/>
      <c r="E115" s="1"/>
      <c r="F115" s="1"/>
      <c r="G115" s="1"/>
      <c r="H115" s="13"/>
      <c r="I115" s="13"/>
      <c r="J115" s="34"/>
      <c r="K115" s="13"/>
      <c r="L115" s="13"/>
      <c r="M115" s="13"/>
      <c r="N115" s="16">
        <f t="shared" si="27"/>
        <v>0</v>
      </c>
    </row>
    <row r="116" spans="1:14" ht="12.75" customHeight="1">
      <c r="A116" s="55" t="s">
        <v>49</v>
      </c>
      <c r="B116" s="49" t="s">
        <v>35</v>
      </c>
      <c r="C116" s="49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33">
        <f t="shared" si="29"/>
        <v>0</v>
      </c>
      <c r="K116" s="12">
        <f t="shared" si="29"/>
        <v>0</v>
      </c>
      <c r="L116" s="12">
        <f t="shared" si="29"/>
        <v>0</v>
      </c>
      <c r="M116" s="12"/>
      <c r="N116" s="16">
        <f t="shared" si="27"/>
        <v>0</v>
      </c>
    </row>
    <row r="117" spans="1:14" ht="25.5">
      <c r="A117" s="56"/>
      <c r="B117" s="52"/>
      <c r="C117" s="52"/>
      <c r="D117" s="2" t="s">
        <v>9</v>
      </c>
      <c r="E117" s="1"/>
      <c r="F117" s="1"/>
      <c r="G117" s="1"/>
      <c r="H117" s="13"/>
      <c r="I117" s="13"/>
      <c r="J117" s="34"/>
      <c r="K117" s="13"/>
      <c r="L117" s="13"/>
      <c r="M117" s="13"/>
      <c r="N117" s="16">
        <f t="shared" si="27"/>
        <v>0</v>
      </c>
    </row>
    <row r="118" spans="1:14" ht="25.5">
      <c r="A118" s="56"/>
      <c r="B118" s="52"/>
      <c r="C118" s="52"/>
      <c r="D118" s="2" t="s">
        <v>10</v>
      </c>
      <c r="E118" s="1"/>
      <c r="F118" s="1"/>
      <c r="G118" s="1"/>
      <c r="H118" s="13"/>
      <c r="I118" s="13"/>
      <c r="J118" s="34"/>
      <c r="K118" s="13"/>
      <c r="L118" s="13"/>
      <c r="M118" s="13"/>
      <c r="N118" s="16">
        <f t="shared" si="27"/>
        <v>0</v>
      </c>
    </row>
    <row r="119" spans="1:14" ht="25.5">
      <c r="A119" s="56"/>
      <c r="B119" s="52"/>
      <c r="C119" s="52"/>
      <c r="D119" s="2" t="s">
        <v>11</v>
      </c>
      <c r="E119" s="1"/>
      <c r="F119" s="1"/>
      <c r="G119" s="1"/>
      <c r="H119" s="13"/>
      <c r="I119" s="13"/>
      <c r="J119" s="34"/>
      <c r="K119" s="13"/>
      <c r="L119" s="13"/>
      <c r="M119" s="13"/>
      <c r="N119" s="16">
        <f t="shared" si="27"/>
        <v>0</v>
      </c>
    </row>
    <row r="120" spans="1:14" ht="38.25">
      <c r="A120" s="57"/>
      <c r="B120" s="53"/>
      <c r="C120" s="53"/>
      <c r="D120" s="3" t="s">
        <v>12</v>
      </c>
      <c r="E120" s="1"/>
      <c r="F120" s="1"/>
      <c r="G120" s="1"/>
      <c r="H120" s="13"/>
      <c r="I120" s="13"/>
      <c r="J120" s="34"/>
      <c r="K120" s="13"/>
      <c r="L120" s="13"/>
      <c r="M120" s="13"/>
      <c r="N120" s="16">
        <f t="shared" si="27"/>
        <v>0</v>
      </c>
    </row>
    <row r="121" spans="1:14" ht="12.75" customHeight="1">
      <c r="A121" s="55" t="s">
        <v>51</v>
      </c>
      <c r="B121" s="49" t="s">
        <v>35</v>
      </c>
      <c r="C121" s="58" t="s">
        <v>72</v>
      </c>
      <c r="D121" s="6" t="s">
        <v>8</v>
      </c>
      <c r="E121" s="6">
        <f aca="true" t="shared" si="30" ref="E121:M121">E122+E123+E124+E125</f>
        <v>6404.5</v>
      </c>
      <c r="F121" s="6">
        <f t="shared" si="30"/>
        <v>6285.5</v>
      </c>
      <c r="G121" s="6">
        <f t="shared" si="30"/>
        <v>6572</v>
      </c>
      <c r="H121" s="12">
        <f t="shared" si="30"/>
        <v>7085</v>
      </c>
      <c r="I121" s="12">
        <f t="shared" si="30"/>
        <v>5851</v>
      </c>
      <c r="J121" s="33">
        <f t="shared" si="30"/>
        <v>5942.1</v>
      </c>
      <c r="K121" s="12">
        <f t="shared" si="30"/>
        <v>6035</v>
      </c>
      <c r="L121" s="12">
        <f t="shared" si="30"/>
        <v>6330</v>
      </c>
      <c r="M121" s="12">
        <f t="shared" si="30"/>
        <v>6595</v>
      </c>
      <c r="N121" s="6">
        <f t="shared" si="27"/>
        <v>57100.1</v>
      </c>
    </row>
    <row r="122" spans="1:14" ht="26.25" customHeight="1">
      <c r="A122" s="56"/>
      <c r="B122" s="52"/>
      <c r="C122" s="59"/>
      <c r="D122" s="2" t="s">
        <v>9</v>
      </c>
      <c r="E122" s="1"/>
      <c r="F122" s="1"/>
      <c r="G122" s="1"/>
      <c r="H122" s="13"/>
      <c r="I122" s="13"/>
      <c r="J122" s="34"/>
      <c r="K122" s="13"/>
      <c r="L122" s="13"/>
      <c r="M122" s="13"/>
      <c r="N122" s="16">
        <f t="shared" si="27"/>
        <v>0</v>
      </c>
    </row>
    <row r="123" spans="1:14" ht="29.25" customHeight="1">
      <c r="A123" s="56"/>
      <c r="B123" s="52"/>
      <c r="C123" s="59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5851</v>
      </c>
      <c r="J123" s="34">
        <v>5942.1</v>
      </c>
      <c r="K123" s="13">
        <v>6035</v>
      </c>
      <c r="L123" s="13">
        <v>6330</v>
      </c>
      <c r="M123" s="13">
        <v>6595</v>
      </c>
      <c r="N123" s="16">
        <f t="shared" si="27"/>
        <v>57100.1</v>
      </c>
    </row>
    <row r="124" spans="1:14" ht="27.75" customHeight="1">
      <c r="A124" s="56"/>
      <c r="B124" s="52"/>
      <c r="C124" s="59"/>
      <c r="D124" s="2" t="s">
        <v>11</v>
      </c>
      <c r="E124" s="1"/>
      <c r="F124" s="1"/>
      <c r="G124" s="1"/>
      <c r="H124" s="13"/>
      <c r="I124" s="13"/>
      <c r="J124" s="34"/>
      <c r="K124" s="13"/>
      <c r="L124" s="13"/>
      <c r="M124" s="13"/>
      <c r="N124" s="16">
        <f t="shared" si="27"/>
        <v>0</v>
      </c>
    </row>
    <row r="125" spans="1:14" ht="38.25">
      <c r="A125" s="57"/>
      <c r="B125" s="53"/>
      <c r="C125" s="60"/>
      <c r="D125" s="3" t="s">
        <v>12</v>
      </c>
      <c r="E125" s="1"/>
      <c r="F125" s="1"/>
      <c r="G125" s="1"/>
      <c r="H125" s="13"/>
      <c r="I125" s="13"/>
      <c r="J125" s="34"/>
      <c r="K125" s="13"/>
      <c r="L125" s="13"/>
      <c r="M125" s="13"/>
      <c r="N125" s="16">
        <f t="shared" si="27"/>
        <v>0</v>
      </c>
    </row>
    <row r="126" spans="1:14" ht="12.75" customHeight="1">
      <c r="A126" s="55" t="s">
        <v>53</v>
      </c>
      <c r="B126" s="49" t="s">
        <v>35</v>
      </c>
      <c r="C126" s="49" t="s">
        <v>54</v>
      </c>
      <c r="D126" s="6" t="s">
        <v>8</v>
      </c>
      <c r="E126" s="6">
        <f aca="true" t="shared" si="31" ref="E126:L126">E127+E128+E129+E130</f>
        <v>0</v>
      </c>
      <c r="F126" s="6">
        <f t="shared" si="31"/>
        <v>467.2</v>
      </c>
      <c r="G126" s="6">
        <f t="shared" si="31"/>
        <v>0</v>
      </c>
      <c r="H126" s="12">
        <f t="shared" si="31"/>
        <v>0</v>
      </c>
      <c r="I126" s="12">
        <f t="shared" si="31"/>
        <v>0</v>
      </c>
      <c r="J126" s="33">
        <f t="shared" si="31"/>
        <v>0</v>
      </c>
      <c r="K126" s="12">
        <f t="shared" si="31"/>
        <v>0</v>
      </c>
      <c r="L126" s="12">
        <f t="shared" si="31"/>
        <v>0</v>
      </c>
      <c r="M126" s="12"/>
      <c r="N126" s="6">
        <f t="shared" si="27"/>
        <v>467.2</v>
      </c>
    </row>
    <row r="127" spans="1:14" ht="25.5">
      <c r="A127" s="56"/>
      <c r="B127" s="52"/>
      <c r="C127" s="52"/>
      <c r="D127" s="2" t="s">
        <v>9</v>
      </c>
      <c r="E127" s="1"/>
      <c r="F127" s="1">
        <v>443.8</v>
      </c>
      <c r="G127" s="1"/>
      <c r="H127" s="13"/>
      <c r="I127" s="13"/>
      <c r="J127" s="34"/>
      <c r="K127" s="13"/>
      <c r="L127" s="13"/>
      <c r="M127" s="13"/>
      <c r="N127" s="16">
        <f t="shared" si="27"/>
        <v>443.8</v>
      </c>
    </row>
    <row r="128" spans="1:14" ht="25.5">
      <c r="A128" s="56"/>
      <c r="B128" s="52"/>
      <c r="C128" s="52"/>
      <c r="D128" s="2" t="s">
        <v>10</v>
      </c>
      <c r="E128" s="1"/>
      <c r="F128" s="1"/>
      <c r="G128" s="1"/>
      <c r="H128" s="13"/>
      <c r="I128" s="13"/>
      <c r="J128" s="34"/>
      <c r="K128" s="13"/>
      <c r="L128" s="13"/>
      <c r="M128" s="13"/>
      <c r="N128" s="16">
        <f t="shared" si="27"/>
        <v>0</v>
      </c>
    </row>
    <row r="129" spans="1:14" ht="25.5">
      <c r="A129" s="56"/>
      <c r="B129" s="52"/>
      <c r="C129" s="52"/>
      <c r="D129" s="2" t="s">
        <v>11</v>
      </c>
      <c r="E129" s="1"/>
      <c r="F129" s="1">
        <v>23.4</v>
      </c>
      <c r="G129" s="1"/>
      <c r="H129" s="13"/>
      <c r="I129" s="13"/>
      <c r="J129" s="34"/>
      <c r="K129" s="13"/>
      <c r="L129" s="13"/>
      <c r="M129" s="13"/>
      <c r="N129" s="16">
        <f t="shared" si="27"/>
        <v>23.4</v>
      </c>
    </row>
    <row r="130" spans="1:14" ht="38.25">
      <c r="A130" s="57"/>
      <c r="B130" s="53"/>
      <c r="C130" s="53"/>
      <c r="D130" s="3" t="s">
        <v>12</v>
      </c>
      <c r="E130" s="1"/>
      <c r="F130" s="1"/>
      <c r="G130" s="1"/>
      <c r="H130" s="13"/>
      <c r="I130" s="13"/>
      <c r="J130" s="34"/>
      <c r="K130" s="13"/>
      <c r="L130" s="13"/>
      <c r="M130" s="13"/>
      <c r="N130" s="16">
        <f t="shared" si="27"/>
        <v>0</v>
      </c>
    </row>
    <row r="131" spans="1:14" ht="12.75" customHeight="1">
      <c r="A131" s="55" t="s">
        <v>56</v>
      </c>
      <c r="B131" s="49" t="s">
        <v>35</v>
      </c>
      <c r="C131" s="49" t="s">
        <v>55</v>
      </c>
      <c r="D131" s="6" t="s">
        <v>8</v>
      </c>
      <c r="E131" s="6">
        <f aca="true" t="shared" si="32" ref="E131:L131">E132+E133+E134+E135</f>
        <v>0</v>
      </c>
      <c r="F131" s="6">
        <f t="shared" si="32"/>
        <v>0</v>
      </c>
      <c r="G131" s="6">
        <f t="shared" si="32"/>
        <v>901.1</v>
      </c>
      <c r="H131" s="12">
        <f t="shared" si="32"/>
        <v>0</v>
      </c>
      <c r="I131" s="12">
        <f t="shared" si="32"/>
        <v>0</v>
      </c>
      <c r="J131" s="33">
        <f t="shared" si="32"/>
        <v>0</v>
      </c>
      <c r="K131" s="12">
        <f t="shared" si="32"/>
        <v>0</v>
      </c>
      <c r="L131" s="12">
        <f t="shared" si="32"/>
        <v>0</v>
      </c>
      <c r="M131" s="12"/>
      <c r="N131" s="6">
        <f t="shared" si="27"/>
        <v>901.1</v>
      </c>
    </row>
    <row r="132" spans="1:14" ht="25.5">
      <c r="A132" s="56"/>
      <c r="B132" s="52"/>
      <c r="C132" s="52"/>
      <c r="D132" s="2" t="s">
        <v>9</v>
      </c>
      <c r="E132" s="1"/>
      <c r="F132" s="1"/>
      <c r="G132" s="1">
        <v>856</v>
      </c>
      <c r="H132" s="13"/>
      <c r="I132" s="13"/>
      <c r="J132" s="34"/>
      <c r="K132" s="13"/>
      <c r="L132" s="13"/>
      <c r="M132" s="13"/>
      <c r="N132" s="16">
        <f t="shared" si="27"/>
        <v>856</v>
      </c>
    </row>
    <row r="133" spans="1:14" ht="25.5">
      <c r="A133" s="56"/>
      <c r="B133" s="52"/>
      <c r="C133" s="52"/>
      <c r="D133" s="2" t="s">
        <v>10</v>
      </c>
      <c r="E133" s="1"/>
      <c r="F133" s="1"/>
      <c r="G133" s="1"/>
      <c r="H133" s="13"/>
      <c r="I133" s="13"/>
      <c r="J133" s="34"/>
      <c r="K133" s="13"/>
      <c r="L133" s="13"/>
      <c r="M133" s="13"/>
      <c r="N133" s="16">
        <f t="shared" si="27"/>
        <v>0</v>
      </c>
    </row>
    <row r="134" spans="1:14" ht="25.5">
      <c r="A134" s="56"/>
      <c r="B134" s="52"/>
      <c r="C134" s="52"/>
      <c r="D134" s="2" t="s">
        <v>11</v>
      </c>
      <c r="E134" s="1"/>
      <c r="F134" s="1"/>
      <c r="G134" s="1">
        <v>45.1</v>
      </c>
      <c r="H134" s="13"/>
      <c r="I134" s="13"/>
      <c r="J134" s="34"/>
      <c r="K134" s="13"/>
      <c r="L134" s="13"/>
      <c r="M134" s="13"/>
      <c r="N134" s="16">
        <f t="shared" si="27"/>
        <v>45.1</v>
      </c>
    </row>
    <row r="135" spans="1:14" ht="38.25">
      <c r="A135" s="57"/>
      <c r="B135" s="53"/>
      <c r="C135" s="53"/>
      <c r="D135" s="3" t="s">
        <v>12</v>
      </c>
      <c r="E135" s="1"/>
      <c r="F135" s="1"/>
      <c r="G135" s="1"/>
      <c r="H135" s="13"/>
      <c r="I135" s="13"/>
      <c r="J135" s="34"/>
      <c r="K135" s="13"/>
      <c r="L135" s="13"/>
      <c r="M135" s="13"/>
      <c r="N135" s="16">
        <f t="shared" si="27"/>
        <v>0</v>
      </c>
    </row>
    <row r="136" spans="1:14" ht="12.75">
      <c r="A136" s="46" t="s">
        <v>64</v>
      </c>
      <c r="B136" s="49" t="s">
        <v>35</v>
      </c>
      <c r="C136" s="49" t="s">
        <v>65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34"/>
      <c r="K136" s="12">
        <f>K138+K139</f>
        <v>1157.9</v>
      </c>
      <c r="L136" s="13"/>
      <c r="M136" s="13"/>
      <c r="N136" s="6">
        <f t="shared" si="27"/>
        <v>2385.9</v>
      </c>
    </row>
    <row r="137" spans="1:14" ht="25.5">
      <c r="A137" s="54"/>
      <c r="B137" s="50"/>
      <c r="C137" s="52"/>
      <c r="D137" s="2" t="s">
        <v>9</v>
      </c>
      <c r="E137" s="1"/>
      <c r="F137" s="1"/>
      <c r="G137" s="1"/>
      <c r="H137" s="13"/>
      <c r="I137" s="13"/>
      <c r="J137" s="34"/>
      <c r="K137" s="13"/>
      <c r="L137" s="13"/>
      <c r="M137" s="13"/>
      <c r="N137" s="16">
        <f t="shared" si="27"/>
        <v>0</v>
      </c>
    </row>
    <row r="138" spans="1:14" ht="25.5">
      <c r="A138" s="54"/>
      <c r="B138" s="50"/>
      <c r="C138" s="52"/>
      <c r="D138" s="2" t="s">
        <v>10</v>
      </c>
      <c r="E138" s="1"/>
      <c r="F138" s="1"/>
      <c r="G138" s="1"/>
      <c r="H138" s="13">
        <v>986</v>
      </c>
      <c r="I138" s="13">
        <v>180.6</v>
      </c>
      <c r="J138" s="34"/>
      <c r="K138" s="13">
        <v>1100</v>
      </c>
      <c r="L138" s="13"/>
      <c r="M138" s="13"/>
      <c r="N138" s="16">
        <f t="shared" si="27"/>
        <v>2266.6</v>
      </c>
    </row>
    <row r="139" spans="1:14" ht="25.5">
      <c r="A139" s="54"/>
      <c r="B139" s="50"/>
      <c r="C139" s="52"/>
      <c r="D139" s="2" t="s">
        <v>11</v>
      </c>
      <c r="E139" s="1"/>
      <c r="F139" s="1"/>
      <c r="G139" s="1"/>
      <c r="H139" s="13">
        <v>51.9</v>
      </c>
      <c r="I139" s="13">
        <v>9.5</v>
      </c>
      <c r="J139" s="34"/>
      <c r="K139" s="13">
        <v>57.9</v>
      </c>
      <c r="L139" s="13"/>
      <c r="M139" s="13"/>
      <c r="N139" s="16">
        <f t="shared" si="27"/>
        <v>119.3</v>
      </c>
    </row>
    <row r="140" spans="1:14" ht="38.25">
      <c r="A140" s="45"/>
      <c r="B140" s="51"/>
      <c r="C140" s="53"/>
      <c r="D140" s="3" t="s">
        <v>12</v>
      </c>
      <c r="E140" s="1"/>
      <c r="F140" s="1"/>
      <c r="G140" s="1"/>
      <c r="H140" s="13"/>
      <c r="I140" s="13"/>
      <c r="J140" s="34"/>
      <c r="K140" s="13"/>
      <c r="L140" s="13"/>
      <c r="M140" s="13"/>
      <c r="N140" s="16">
        <f t="shared" si="27"/>
        <v>0</v>
      </c>
    </row>
    <row r="141" spans="1:14" ht="12.75">
      <c r="A141" s="46" t="s">
        <v>76</v>
      </c>
      <c r="B141" s="49" t="s">
        <v>35</v>
      </c>
      <c r="C141" s="49" t="s">
        <v>77</v>
      </c>
      <c r="D141" s="6" t="s">
        <v>8</v>
      </c>
      <c r="E141" s="1"/>
      <c r="F141" s="1"/>
      <c r="G141" s="1"/>
      <c r="H141" s="12">
        <f>H142+H143+H144+H145</f>
        <v>0</v>
      </c>
      <c r="I141" s="12">
        <f>I143+I144</f>
        <v>0</v>
      </c>
      <c r="J141" s="33">
        <f>J142+J143+J144+J145</f>
        <v>854.2</v>
      </c>
      <c r="K141" s="12">
        <f>K143</f>
        <v>1346.742</v>
      </c>
      <c r="L141" s="12"/>
      <c r="M141" s="12"/>
      <c r="N141" s="6">
        <f t="shared" si="27"/>
        <v>2200.942</v>
      </c>
    </row>
    <row r="142" spans="1:14" ht="25.5">
      <c r="A142" s="54"/>
      <c r="B142" s="50"/>
      <c r="C142" s="52"/>
      <c r="D142" s="2" t="s">
        <v>9</v>
      </c>
      <c r="E142" s="1"/>
      <c r="F142" s="1"/>
      <c r="G142" s="1"/>
      <c r="H142" s="13"/>
      <c r="I142" s="13"/>
      <c r="J142" s="34"/>
      <c r="K142" s="13"/>
      <c r="L142" s="13"/>
      <c r="M142" s="13"/>
      <c r="N142" s="16">
        <f t="shared" si="27"/>
        <v>0</v>
      </c>
    </row>
    <row r="143" spans="1:14" ht="25.5">
      <c r="A143" s="54"/>
      <c r="B143" s="50"/>
      <c r="C143" s="52"/>
      <c r="D143" s="2" t="s">
        <v>10</v>
      </c>
      <c r="E143" s="1"/>
      <c r="F143" s="1"/>
      <c r="G143" s="1"/>
      <c r="H143" s="13"/>
      <c r="I143" s="13"/>
      <c r="J143" s="34"/>
      <c r="K143" s="13">
        <v>1346.742</v>
      </c>
      <c r="L143" s="13"/>
      <c r="M143" s="13"/>
      <c r="N143" s="16">
        <f t="shared" si="27"/>
        <v>1346.742</v>
      </c>
    </row>
    <row r="144" spans="1:14" ht="25.5">
      <c r="A144" s="54"/>
      <c r="B144" s="50"/>
      <c r="C144" s="52"/>
      <c r="D144" s="2" t="s">
        <v>11</v>
      </c>
      <c r="E144" s="1"/>
      <c r="F144" s="1"/>
      <c r="G144" s="1"/>
      <c r="H144" s="13"/>
      <c r="I144" s="13"/>
      <c r="J144" s="34">
        <v>854.2</v>
      </c>
      <c r="K144" s="13"/>
      <c r="L144" s="13"/>
      <c r="M144" s="13"/>
      <c r="N144" s="16">
        <f t="shared" si="27"/>
        <v>854.2</v>
      </c>
    </row>
    <row r="145" spans="1:14" ht="38.25">
      <c r="A145" s="45"/>
      <c r="B145" s="51"/>
      <c r="C145" s="53"/>
      <c r="D145" s="3" t="s">
        <v>12</v>
      </c>
      <c r="E145" s="1"/>
      <c r="F145" s="1"/>
      <c r="G145" s="1"/>
      <c r="H145" s="13"/>
      <c r="I145" s="13"/>
      <c r="J145" s="34"/>
      <c r="K145" s="13"/>
      <c r="L145" s="13"/>
      <c r="M145" s="13"/>
      <c r="N145" s="16">
        <f t="shared" si="27"/>
        <v>0</v>
      </c>
    </row>
    <row r="146" spans="1:14" ht="12.75">
      <c r="A146" s="46" t="s">
        <v>78</v>
      </c>
      <c r="B146" s="49" t="s">
        <v>35</v>
      </c>
      <c r="C146" s="49" t="s">
        <v>79</v>
      </c>
      <c r="D146" s="6" t="s">
        <v>8</v>
      </c>
      <c r="E146" s="1"/>
      <c r="F146" s="1"/>
      <c r="G146" s="1"/>
      <c r="H146" s="12">
        <f>H147+H148+H149+H150</f>
        <v>0</v>
      </c>
      <c r="I146" s="12">
        <f>I148+I149</f>
        <v>526.3</v>
      </c>
      <c r="J146" s="33">
        <f>J147+J148+J149+J150</f>
        <v>0</v>
      </c>
      <c r="K146" s="13"/>
      <c r="L146" s="13"/>
      <c r="M146" s="13"/>
      <c r="N146" s="6">
        <f t="shared" si="27"/>
        <v>526.3</v>
      </c>
    </row>
    <row r="147" spans="1:14" ht="25.5">
      <c r="A147" s="54"/>
      <c r="B147" s="50"/>
      <c r="C147" s="52"/>
      <c r="D147" s="2" t="s">
        <v>9</v>
      </c>
      <c r="E147" s="1"/>
      <c r="F147" s="1"/>
      <c r="G147" s="1"/>
      <c r="H147" s="13"/>
      <c r="I147" s="13"/>
      <c r="J147" s="34"/>
      <c r="K147" s="13"/>
      <c r="L147" s="13"/>
      <c r="M147" s="13"/>
      <c r="N147" s="16">
        <f t="shared" si="27"/>
        <v>0</v>
      </c>
    </row>
    <row r="148" spans="1:14" ht="25.5">
      <c r="A148" s="54"/>
      <c r="B148" s="50"/>
      <c r="C148" s="52"/>
      <c r="D148" s="2" t="s">
        <v>10</v>
      </c>
      <c r="E148" s="1"/>
      <c r="F148" s="1"/>
      <c r="G148" s="1"/>
      <c r="H148" s="13"/>
      <c r="I148" s="13">
        <v>500</v>
      </c>
      <c r="J148" s="34"/>
      <c r="K148" s="13"/>
      <c r="L148" s="13"/>
      <c r="M148" s="13"/>
      <c r="N148" s="16">
        <f t="shared" si="27"/>
        <v>500</v>
      </c>
    </row>
    <row r="149" spans="1:14" ht="25.5">
      <c r="A149" s="54"/>
      <c r="B149" s="50"/>
      <c r="C149" s="52"/>
      <c r="D149" s="2" t="s">
        <v>11</v>
      </c>
      <c r="E149" s="1"/>
      <c r="F149" s="1"/>
      <c r="G149" s="1"/>
      <c r="H149" s="13"/>
      <c r="I149" s="13">
        <v>26.3</v>
      </c>
      <c r="J149" s="34"/>
      <c r="K149" s="13"/>
      <c r="L149" s="13"/>
      <c r="M149" s="13"/>
      <c r="N149" s="16">
        <f t="shared" si="27"/>
        <v>26.3</v>
      </c>
    </row>
    <row r="150" spans="1:14" ht="38.25">
      <c r="A150" s="45"/>
      <c r="B150" s="51"/>
      <c r="C150" s="53"/>
      <c r="D150" s="3" t="s">
        <v>12</v>
      </c>
      <c r="E150" s="1"/>
      <c r="F150" s="1"/>
      <c r="G150" s="1"/>
      <c r="H150" s="13"/>
      <c r="I150" s="13"/>
      <c r="J150" s="34"/>
      <c r="K150" s="13"/>
      <c r="L150" s="13"/>
      <c r="M150" s="13"/>
      <c r="N150" s="16">
        <f t="shared" si="27"/>
        <v>0</v>
      </c>
    </row>
    <row r="151" spans="1:14" ht="12.75">
      <c r="A151" s="46" t="s">
        <v>102</v>
      </c>
      <c r="B151" s="49" t="s">
        <v>35</v>
      </c>
      <c r="C151" s="49" t="s">
        <v>106</v>
      </c>
      <c r="D151" s="30" t="s">
        <v>95</v>
      </c>
      <c r="E151" s="1"/>
      <c r="F151" s="1"/>
      <c r="G151" s="1"/>
      <c r="H151" s="13"/>
      <c r="I151" s="13"/>
      <c r="J151" s="34">
        <f>J153+J154</f>
        <v>5790</v>
      </c>
      <c r="K151" s="13"/>
      <c r="L151" s="13"/>
      <c r="M151" s="13"/>
      <c r="N151" s="6">
        <f t="shared" si="27"/>
        <v>5790</v>
      </c>
    </row>
    <row r="152" spans="1:14" ht="25.5" customHeight="1">
      <c r="A152" s="47"/>
      <c r="B152" s="50"/>
      <c r="C152" s="50"/>
      <c r="D152" s="2" t="s">
        <v>9</v>
      </c>
      <c r="E152" s="1"/>
      <c r="F152" s="1"/>
      <c r="G152" s="1"/>
      <c r="H152" s="13"/>
      <c r="I152" s="13"/>
      <c r="J152" s="34"/>
      <c r="K152" s="13"/>
      <c r="L152" s="13"/>
      <c r="M152" s="13"/>
      <c r="N152" s="16">
        <f t="shared" si="27"/>
        <v>0</v>
      </c>
    </row>
    <row r="153" spans="1:14" ht="25.5">
      <c r="A153" s="47"/>
      <c r="B153" s="50"/>
      <c r="C153" s="50"/>
      <c r="D153" s="2" t="s">
        <v>10</v>
      </c>
      <c r="E153" s="1"/>
      <c r="F153" s="1"/>
      <c r="G153" s="1"/>
      <c r="H153" s="13"/>
      <c r="I153" s="13"/>
      <c r="J153" s="34">
        <v>5500.5</v>
      </c>
      <c r="K153" s="13"/>
      <c r="L153" s="13"/>
      <c r="M153" s="13"/>
      <c r="N153" s="16">
        <f t="shared" si="27"/>
        <v>5500.5</v>
      </c>
    </row>
    <row r="154" spans="1:14" ht="25.5">
      <c r="A154" s="47"/>
      <c r="B154" s="50"/>
      <c r="C154" s="50"/>
      <c r="D154" s="2" t="s">
        <v>11</v>
      </c>
      <c r="E154" s="1"/>
      <c r="F154" s="1"/>
      <c r="G154" s="1"/>
      <c r="H154" s="13"/>
      <c r="I154" s="13"/>
      <c r="J154" s="34">
        <v>289.5</v>
      </c>
      <c r="K154" s="13"/>
      <c r="L154" s="13"/>
      <c r="M154" s="13"/>
      <c r="N154" s="16">
        <f t="shared" si="27"/>
        <v>289.5</v>
      </c>
    </row>
    <row r="155" spans="1:14" ht="97.5" customHeight="1">
      <c r="A155" s="48"/>
      <c r="B155" s="51"/>
      <c r="C155" s="51"/>
      <c r="D155" s="3" t="s">
        <v>12</v>
      </c>
      <c r="E155" s="1"/>
      <c r="F155" s="1"/>
      <c r="G155" s="1"/>
      <c r="H155" s="13"/>
      <c r="I155" s="13"/>
      <c r="J155" s="34"/>
      <c r="K155" s="13"/>
      <c r="L155" s="13"/>
      <c r="M155" s="13"/>
      <c r="N155" s="16">
        <f t="shared" si="27"/>
        <v>0</v>
      </c>
    </row>
    <row r="156" spans="1:14" ht="12.75">
      <c r="A156" s="46" t="s">
        <v>103</v>
      </c>
      <c r="B156" s="49" t="s">
        <v>35</v>
      </c>
      <c r="C156" s="49" t="s">
        <v>105</v>
      </c>
      <c r="D156" s="30" t="s">
        <v>95</v>
      </c>
      <c r="E156" s="1"/>
      <c r="F156" s="1"/>
      <c r="G156" s="1"/>
      <c r="H156" s="13"/>
      <c r="I156" s="13"/>
      <c r="J156" s="34"/>
      <c r="K156" s="12">
        <f>K158+K159</f>
        <v>6560.700000000001</v>
      </c>
      <c r="L156" s="13"/>
      <c r="M156" s="13"/>
      <c r="N156" s="6">
        <f t="shared" si="27"/>
        <v>6560.700000000001</v>
      </c>
    </row>
    <row r="157" spans="1:14" ht="25.5" customHeight="1">
      <c r="A157" s="47"/>
      <c r="B157" s="50"/>
      <c r="C157" s="50"/>
      <c r="D157" s="2" t="s">
        <v>9</v>
      </c>
      <c r="E157" s="1"/>
      <c r="F157" s="1"/>
      <c r="G157" s="1"/>
      <c r="H157" s="13"/>
      <c r="I157" s="13"/>
      <c r="J157" s="34"/>
      <c r="K157" s="13"/>
      <c r="L157" s="13"/>
      <c r="M157" s="13"/>
      <c r="N157" s="16">
        <f t="shared" si="27"/>
        <v>0</v>
      </c>
    </row>
    <row r="158" spans="1:14" ht="25.5">
      <c r="A158" s="47"/>
      <c r="B158" s="50"/>
      <c r="C158" s="50"/>
      <c r="D158" s="2" t="s">
        <v>10</v>
      </c>
      <c r="E158" s="1"/>
      <c r="F158" s="1"/>
      <c r="G158" s="1"/>
      <c r="H158" s="13"/>
      <c r="I158" s="13"/>
      <c r="J158" s="34" t="s">
        <v>92</v>
      </c>
      <c r="K158" s="13">
        <v>6232.6</v>
      </c>
      <c r="L158" s="13"/>
      <c r="M158" s="13"/>
      <c r="N158" s="16">
        <f t="shared" si="27"/>
        <v>6232.6</v>
      </c>
    </row>
    <row r="159" spans="1:14" ht="25.5">
      <c r="A159" s="47"/>
      <c r="B159" s="50"/>
      <c r="C159" s="50"/>
      <c r="D159" s="2" t="s">
        <v>11</v>
      </c>
      <c r="E159" s="1"/>
      <c r="F159" s="1"/>
      <c r="G159" s="1"/>
      <c r="H159" s="13"/>
      <c r="I159" s="13"/>
      <c r="J159" s="34" t="s">
        <v>92</v>
      </c>
      <c r="K159" s="13">
        <v>328.1</v>
      </c>
      <c r="L159" s="13"/>
      <c r="M159" s="13"/>
      <c r="N159" s="16">
        <f t="shared" si="27"/>
        <v>328.1</v>
      </c>
    </row>
    <row r="160" spans="1:14" ht="38.25">
      <c r="A160" s="48"/>
      <c r="B160" s="51"/>
      <c r="C160" s="51"/>
      <c r="D160" s="3" t="s">
        <v>12</v>
      </c>
      <c r="E160" s="1"/>
      <c r="F160" s="1"/>
      <c r="G160" s="1"/>
      <c r="H160" s="13"/>
      <c r="I160" s="13"/>
      <c r="J160" s="34"/>
      <c r="K160" s="13"/>
      <c r="L160" s="13"/>
      <c r="M160" s="13"/>
      <c r="N160" s="16">
        <f t="shared" si="27"/>
        <v>0</v>
      </c>
    </row>
    <row r="161" spans="1:14" ht="12.75">
      <c r="A161" s="46" t="s">
        <v>104</v>
      </c>
      <c r="B161" s="49" t="s">
        <v>35</v>
      </c>
      <c r="C161" s="49" t="s">
        <v>107</v>
      </c>
      <c r="D161" s="30" t="s">
        <v>95</v>
      </c>
      <c r="E161" s="1"/>
      <c r="F161" s="1"/>
      <c r="G161" s="1"/>
      <c r="H161" s="13"/>
      <c r="I161" s="13"/>
      <c r="J161" s="34"/>
      <c r="K161" s="12">
        <f>K162+K164</f>
        <v>1146.2</v>
      </c>
      <c r="L161" s="13"/>
      <c r="M161" s="13"/>
      <c r="N161" s="6">
        <f t="shared" si="27"/>
        <v>1146.2</v>
      </c>
    </row>
    <row r="162" spans="1:14" ht="25.5" customHeight="1">
      <c r="A162" s="47"/>
      <c r="B162" s="50"/>
      <c r="C162" s="50"/>
      <c r="D162" s="2" t="s">
        <v>9</v>
      </c>
      <c r="E162" s="1"/>
      <c r="F162" s="1"/>
      <c r="G162" s="1"/>
      <c r="H162" s="13"/>
      <c r="I162" s="13"/>
      <c r="J162" s="34"/>
      <c r="K162" s="13">
        <v>1134.7</v>
      </c>
      <c r="L162" s="13"/>
      <c r="M162" s="13"/>
      <c r="N162" s="16">
        <f t="shared" si="27"/>
        <v>1134.7</v>
      </c>
    </row>
    <row r="163" spans="1:14" ht="25.5">
      <c r="A163" s="47"/>
      <c r="B163" s="50"/>
      <c r="C163" s="50"/>
      <c r="D163" s="2" t="s">
        <v>10</v>
      </c>
      <c r="E163" s="1"/>
      <c r="F163" s="1"/>
      <c r="G163" s="1"/>
      <c r="H163" s="13"/>
      <c r="I163" s="13"/>
      <c r="J163" s="34" t="s">
        <v>92</v>
      </c>
      <c r="L163" s="13"/>
      <c r="M163" s="13"/>
      <c r="N163" s="16">
        <f t="shared" si="27"/>
        <v>0</v>
      </c>
    </row>
    <row r="164" spans="1:14" ht="25.5">
      <c r="A164" s="47"/>
      <c r="B164" s="50"/>
      <c r="C164" s="50"/>
      <c r="D164" s="2" t="s">
        <v>11</v>
      </c>
      <c r="E164" s="1"/>
      <c r="F164" s="1"/>
      <c r="G164" s="1"/>
      <c r="H164" s="13"/>
      <c r="I164" s="13"/>
      <c r="J164" s="34" t="s">
        <v>92</v>
      </c>
      <c r="K164" s="13">
        <v>11.5</v>
      </c>
      <c r="L164" s="13"/>
      <c r="M164" s="13"/>
      <c r="N164" s="16">
        <f t="shared" si="27"/>
        <v>11.5</v>
      </c>
    </row>
    <row r="165" spans="1:14" ht="38.25">
      <c r="A165" s="48"/>
      <c r="B165" s="51"/>
      <c r="C165" s="51"/>
      <c r="D165" s="3" t="s">
        <v>12</v>
      </c>
      <c r="E165" s="1"/>
      <c r="F165" s="1"/>
      <c r="G165" s="1"/>
      <c r="H165" s="13"/>
      <c r="I165" s="13"/>
      <c r="J165" s="34"/>
      <c r="K165" s="13"/>
      <c r="L165" s="13"/>
      <c r="M165" s="13"/>
      <c r="N165" s="16">
        <f t="shared" si="27"/>
        <v>0</v>
      </c>
    </row>
  </sheetData>
  <sheetProtection/>
  <mergeCells count="99">
    <mergeCell ref="A161:A165"/>
    <mergeCell ref="B161:B165"/>
    <mergeCell ref="C161:C165"/>
    <mergeCell ref="A151:A155"/>
    <mergeCell ref="B151:B155"/>
    <mergeCell ref="C151:C155"/>
    <mergeCell ref="A156:A160"/>
    <mergeCell ref="B156:B160"/>
    <mergeCell ref="C156:C160"/>
    <mergeCell ref="A141:A145"/>
    <mergeCell ref="B141:B145"/>
    <mergeCell ref="C141:C145"/>
    <mergeCell ref="A146:A150"/>
    <mergeCell ref="B146:B150"/>
    <mergeCell ref="C146:C150"/>
    <mergeCell ref="A131:A135"/>
    <mergeCell ref="B131:B135"/>
    <mergeCell ref="C131:C135"/>
    <mergeCell ref="A136:A140"/>
    <mergeCell ref="B136:B140"/>
    <mergeCell ref="C136:C140"/>
    <mergeCell ref="A121:A125"/>
    <mergeCell ref="B121:B125"/>
    <mergeCell ref="C121:C125"/>
    <mergeCell ref="A126:A130"/>
    <mergeCell ref="B126:B130"/>
    <mergeCell ref="C126:C130"/>
    <mergeCell ref="A110:A114"/>
    <mergeCell ref="B110:B114"/>
    <mergeCell ref="C110:C114"/>
    <mergeCell ref="A116:A120"/>
    <mergeCell ref="B116:B120"/>
    <mergeCell ref="C116:C120"/>
    <mergeCell ref="A100:A104"/>
    <mergeCell ref="B100:B104"/>
    <mergeCell ref="C100:C104"/>
    <mergeCell ref="A105:A109"/>
    <mergeCell ref="B105:B109"/>
    <mergeCell ref="C105:C109"/>
    <mergeCell ref="A89:A93"/>
    <mergeCell ref="B89:B93"/>
    <mergeCell ref="C89:C93"/>
    <mergeCell ref="A95:A99"/>
    <mergeCell ref="B95:B99"/>
    <mergeCell ref="C95:C99"/>
    <mergeCell ref="A79:A83"/>
    <mergeCell ref="B79:B83"/>
    <mergeCell ref="C79:C83"/>
    <mergeCell ref="A84:A88"/>
    <mergeCell ref="B84:B88"/>
    <mergeCell ref="C84:C88"/>
    <mergeCell ref="A68:A72"/>
    <mergeCell ref="B68:B72"/>
    <mergeCell ref="C68:C72"/>
    <mergeCell ref="A74:A78"/>
    <mergeCell ref="B74:B78"/>
    <mergeCell ref="C74:C78"/>
    <mergeCell ref="A58:A62"/>
    <mergeCell ref="B58:B62"/>
    <mergeCell ref="C58:C62"/>
    <mergeCell ref="A63:A67"/>
    <mergeCell ref="B63:B67"/>
    <mergeCell ref="C63:C67"/>
    <mergeCell ref="A47:A51"/>
    <mergeCell ref="B47:B51"/>
    <mergeCell ref="C47:C51"/>
    <mergeCell ref="A53:A57"/>
    <mergeCell ref="B53:B57"/>
    <mergeCell ref="C53:C57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N19:N21"/>
    <mergeCell ref="A22:A26"/>
    <mergeCell ref="B22:B26"/>
    <mergeCell ref="C22:C26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zoomScalePageLayoutView="0" workbookViewId="0" topLeftCell="A15">
      <pane xSplit="4" ySplit="7" topLeftCell="I70" activePane="bottomRight" state="frozen"/>
      <selection pane="topLeft" activeCell="A15" sqref="A15"/>
      <selection pane="topRight" activeCell="E15" sqref="E15"/>
      <selection pane="bottomLeft" activeCell="A22" sqref="A22"/>
      <selection pane="bottomRight" activeCell="C78" sqref="C78:C79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8515625" style="10" customWidth="1"/>
    <col min="11" max="13" width="10.28125" style="10" customWidth="1"/>
    <col min="14" max="14" width="11.8515625" style="0" customWidth="1"/>
  </cols>
  <sheetData>
    <row r="1" ht="12.75">
      <c r="J1" s="10" t="s">
        <v>90</v>
      </c>
    </row>
    <row r="3" ht="12.75">
      <c r="J3" s="10" t="s">
        <v>89</v>
      </c>
    </row>
    <row r="4" ht="12.75">
      <c r="J4" s="10" t="s">
        <v>59</v>
      </c>
    </row>
    <row r="5" ht="12.75">
      <c r="J5" s="10" t="s">
        <v>60</v>
      </c>
    </row>
    <row r="6" ht="12.75">
      <c r="J6" s="10" t="s">
        <v>87</v>
      </c>
    </row>
    <row r="8" ht="12.75">
      <c r="B8" t="s">
        <v>86</v>
      </c>
    </row>
    <row r="10" spans="3:10" ht="12.75">
      <c r="C10" s="69" t="s">
        <v>88</v>
      </c>
      <c r="D10" s="69"/>
      <c r="E10" s="69"/>
      <c r="F10" s="69"/>
      <c r="G10" s="69"/>
      <c r="H10" s="69"/>
      <c r="I10" s="69"/>
      <c r="J10" s="69"/>
    </row>
    <row r="11" spans="3:10" ht="12.75">
      <c r="C11" s="69"/>
      <c r="D11" s="69"/>
      <c r="E11" s="69"/>
      <c r="F11" s="69"/>
      <c r="G11" s="69"/>
      <c r="H11" s="69"/>
      <c r="I11" s="69"/>
      <c r="J11" s="69"/>
    </row>
    <row r="12" spans="3:10" ht="12.75">
      <c r="C12" s="69"/>
      <c r="D12" s="69"/>
      <c r="E12" s="69"/>
      <c r="F12" s="69"/>
      <c r="G12" s="69"/>
      <c r="H12" s="69"/>
      <c r="I12" s="69"/>
      <c r="J12" s="6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4" ht="12.75">
      <c r="A16" s="70" t="s">
        <v>0</v>
      </c>
      <c r="B16" s="70" t="s">
        <v>1</v>
      </c>
      <c r="C16" s="70" t="s">
        <v>2</v>
      </c>
      <c r="D16" s="70" t="s">
        <v>3</v>
      </c>
      <c r="E16" s="80" t="s">
        <v>4</v>
      </c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2.75">
      <c r="A17" s="47"/>
      <c r="B17" s="47"/>
      <c r="C17" s="47"/>
      <c r="D17" s="47"/>
      <c r="E17" s="81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47"/>
      <c r="B18" s="47"/>
      <c r="C18" s="47"/>
      <c r="D18" s="47"/>
      <c r="E18" s="82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47"/>
      <c r="B19" s="47"/>
      <c r="C19" s="47"/>
      <c r="D19" s="47"/>
      <c r="E19" s="70">
        <v>2014</v>
      </c>
      <c r="F19" s="70">
        <v>2015</v>
      </c>
      <c r="G19" s="70">
        <v>2016</v>
      </c>
      <c r="H19" s="77">
        <v>2017</v>
      </c>
      <c r="I19" s="77">
        <v>2018</v>
      </c>
      <c r="J19" s="77">
        <v>2019</v>
      </c>
      <c r="K19" s="77">
        <v>2020</v>
      </c>
      <c r="L19" s="77">
        <v>2021</v>
      </c>
      <c r="M19" s="27"/>
      <c r="N19" s="70" t="s">
        <v>5</v>
      </c>
    </row>
    <row r="20" spans="1:14" ht="12.75">
      <c r="A20" s="47"/>
      <c r="B20" s="47"/>
      <c r="C20" s="47"/>
      <c r="D20" s="47"/>
      <c r="E20" s="47"/>
      <c r="F20" s="47"/>
      <c r="G20" s="47"/>
      <c r="H20" s="78"/>
      <c r="I20" s="78"/>
      <c r="J20" s="78"/>
      <c r="K20" s="78"/>
      <c r="L20" s="78"/>
      <c r="M20" s="28">
        <v>2022</v>
      </c>
      <c r="N20" s="47"/>
    </row>
    <row r="21" spans="1:14" ht="12.75">
      <c r="A21" s="48"/>
      <c r="B21" s="48"/>
      <c r="C21" s="48"/>
      <c r="D21" s="48"/>
      <c r="E21" s="48"/>
      <c r="F21" s="48"/>
      <c r="G21" s="48"/>
      <c r="H21" s="79"/>
      <c r="I21" s="79"/>
      <c r="J21" s="79"/>
      <c r="K21" s="79"/>
      <c r="L21" s="79"/>
      <c r="M21" s="29"/>
      <c r="N21" s="48"/>
    </row>
    <row r="22" spans="1:14" ht="12.75" customHeight="1">
      <c r="A22" s="64">
        <v>1</v>
      </c>
      <c r="B22" s="64" t="s">
        <v>6</v>
      </c>
      <c r="C22" s="64" t="s">
        <v>7</v>
      </c>
      <c r="D22" s="6" t="s">
        <v>8</v>
      </c>
      <c r="E22" s="6">
        <f>E23</f>
        <v>48549.59</v>
      </c>
      <c r="F22" s="6">
        <f aca="true" t="shared" si="0" ref="F22:M22">F23</f>
        <v>40536.9</v>
      </c>
      <c r="G22" s="6">
        <f t="shared" si="0"/>
        <v>46910.88999999999</v>
      </c>
      <c r="H22" s="6">
        <f t="shared" si="0"/>
        <v>48135.5</v>
      </c>
      <c r="I22" s="6">
        <f t="shared" si="0"/>
        <v>43904.48000000001</v>
      </c>
      <c r="J22" s="6">
        <f t="shared" si="0"/>
        <v>47373.56000000001</v>
      </c>
      <c r="K22" s="6">
        <f t="shared" si="0"/>
        <v>50016.3</v>
      </c>
      <c r="L22" s="6">
        <f t="shared" si="0"/>
        <v>41606.6</v>
      </c>
      <c r="M22" s="6">
        <f t="shared" si="0"/>
        <v>41270.49999999999</v>
      </c>
      <c r="N22" s="6">
        <f>SUM(E22:M22)</f>
        <v>408304.31999999995</v>
      </c>
    </row>
    <row r="23" spans="1:14" ht="25.5">
      <c r="A23" s="50"/>
      <c r="B23" s="50"/>
      <c r="C23" s="50"/>
      <c r="D23" s="2" t="s">
        <v>11</v>
      </c>
      <c r="E23" s="1">
        <f>E25++E38+E47+E49+E51+E54+E56+E58+E60+E63+E65+E69+E67</f>
        <v>48549.59</v>
      </c>
      <c r="F23" s="1">
        <f>F25++F38+F47+F49+F51+F54+F56+F58+F60+F63+F65+F69+F67</f>
        <v>40536.9</v>
      </c>
      <c r="G23" s="1">
        <f>G25++G38+G47+G49+G51+G54+G56+G58+G60+G63+G65+G69+G67</f>
        <v>46910.88999999999</v>
      </c>
      <c r="H23" s="13">
        <f>H25++H38+H47+H49+H51+H54+H56+H58+H60+H63+H65+H69+H67+H71</f>
        <v>48135.5</v>
      </c>
      <c r="I23" s="13">
        <f>I25++I38+I47+I49+I51+I54+I56+I58+I60+I63+I65+I69+I67+I71+I75</f>
        <v>43904.48000000001</v>
      </c>
      <c r="J23" s="13">
        <f>J25++J38+J47+J49+J51+J54+J56+J58+J60+J63+J65+J69+J67+J73+J75+J77</f>
        <v>47373.56000000001</v>
      </c>
      <c r="K23" s="13">
        <f>K25++K38+K47+K49+K51+K54+K56+K58+K60+K63+K65+K69+K67+K79</f>
        <v>50016.3</v>
      </c>
      <c r="L23" s="13">
        <f>L25++L38+L47+L49+L51+L54+L56+L58+L60+L63+L65+L69+L67</f>
        <v>41606.6</v>
      </c>
      <c r="M23" s="13">
        <f>M25++M38+M47+M49+M51+M54+M56+M58+M60+M63+M65+M69+M67</f>
        <v>41270.49999999999</v>
      </c>
      <c r="N23" s="16">
        <f aca="true" t="shared" si="1" ref="N23:N81">SUM(E23:M23)</f>
        <v>408304.31999999995</v>
      </c>
    </row>
    <row r="24" spans="1:14" ht="12.75" customHeight="1">
      <c r="A24" s="55" t="s">
        <v>13</v>
      </c>
      <c r="B24" s="49" t="s">
        <v>14</v>
      </c>
      <c r="C24" s="49" t="s">
        <v>15</v>
      </c>
      <c r="D24" s="6" t="s">
        <v>8</v>
      </c>
      <c r="E24" s="6">
        <f>E25</f>
        <v>46812.189999999995</v>
      </c>
      <c r="F24" s="6">
        <f aca="true" t="shared" si="2" ref="F24:M24">F25</f>
        <v>38929.2</v>
      </c>
      <c r="G24" s="6">
        <f t="shared" si="2"/>
        <v>44981.49999999999</v>
      </c>
      <c r="H24" s="6">
        <f t="shared" si="2"/>
        <v>46269.799999999996</v>
      </c>
      <c r="I24" s="6">
        <f t="shared" si="2"/>
        <v>41674.100000000006</v>
      </c>
      <c r="J24" s="6">
        <f t="shared" si="2"/>
        <v>43749.00000000001</v>
      </c>
      <c r="K24" s="6">
        <f t="shared" si="2"/>
        <v>47433.7</v>
      </c>
      <c r="L24" s="6">
        <f t="shared" si="2"/>
        <v>39088.9</v>
      </c>
      <c r="M24" s="6">
        <f t="shared" si="2"/>
        <v>38750.399999999994</v>
      </c>
      <c r="N24" s="6">
        <f t="shared" si="1"/>
        <v>387688.79000000004</v>
      </c>
    </row>
    <row r="25" spans="1:14" ht="25.5">
      <c r="A25" s="56"/>
      <c r="B25" s="52"/>
      <c r="C25" s="52"/>
      <c r="D25" s="2" t="s">
        <v>11</v>
      </c>
      <c r="E25" s="1">
        <f aca="true" t="shared" si="3" ref="E25:L25">E27+E29+E31+E33+E36</f>
        <v>46812.189999999995</v>
      </c>
      <c r="F25" s="1">
        <f t="shared" si="3"/>
        <v>38929.2</v>
      </c>
      <c r="G25" s="1">
        <f t="shared" si="3"/>
        <v>44981.49999999999</v>
      </c>
      <c r="H25" s="13">
        <f t="shared" si="3"/>
        <v>46269.799999999996</v>
      </c>
      <c r="I25" s="13">
        <f t="shared" si="3"/>
        <v>41674.100000000006</v>
      </c>
      <c r="J25" s="13">
        <f t="shared" si="3"/>
        <v>43749.00000000001</v>
      </c>
      <c r="K25" s="13">
        <f t="shared" si="3"/>
        <v>47433.7</v>
      </c>
      <c r="L25" s="13">
        <f t="shared" si="3"/>
        <v>39088.9</v>
      </c>
      <c r="M25" s="13">
        <f>M27+M29+M31+M33+M36</f>
        <v>38750.399999999994</v>
      </c>
      <c r="N25" s="16">
        <f t="shared" si="1"/>
        <v>387688.79000000004</v>
      </c>
    </row>
    <row r="26" spans="1:14" ht="12.75" customHeight="1">
      <c r="A26" s="61" t="s">
        <v>16</v>
      </c>
      <c r="B26" s="64" t="s">
        <v>17</v>
      </c>
      <c r="C26" s="64" t="s">
        <v>18</v>
      </c>
      <c r="D26" s="6" t="s">
        <v>8</v>
      </c>
      <c r="E26" s="6">
        <f>E27</f>
        <v>16613.56</v>
      </c>
      <c r="F26" s="6">
        <f aca="true" t="shared" si="4" ref="F26:M26">F27</f>
        <v>14186.6</v>
      </c>
      <c r="G26" s="6">
        <f t="shared" si="4"/>
        <v>14803.3</v>
      </c>
      <c r="H26" s="6">
        <f t="shared" si="4"/>
        <v>16310.9</v>
      </c>
      <c r="I26" s="6">
        <f t="shared" si="4"/>
        <v>15208.1</v>
      </c>
      <c r="J26" s="6">
        <f t="shared" si="4"/>
        <v>16238.2</v>
      </c>
      <c r="K26" s="6">
        <f t="shared" si="4"/>
        <v>17205.6</v>
      </c>
      <c r="L26" s="6">
        <f t="shared" si="4"/>
        <v>12335.9</v>
      </c>
      <c r="M26" s="6">
        <f t="shared" si="4"/>
        <v>12069.8</v>
      </c>
      <c r="N26" s="6">
        <f t="shared" si="1"/>
        <v>134971.96</v>
      </c>
    </row>
    <row r="27" spans="1:14" ht="25.5">
      <c r="A27" s="62"/>
      <c r="B27" s="50"/>
      <c r="C27" s="50"/>
      <c r="D27" s="2" t="s">
        <v>11</v>
      </c>
      <c r="E27" s="1">
        <v>16613.56</v>
      </c>
      <c r="F27" s="1">
        <v>14186.6</v>
      </c>
      <c r="G27" s="1">
        <v>14803.3</v>
      </c>
      <c r="H27" s="13">
        <v>16310.9</v>
      </c>
      <c r="I27" s="13">
        <v>15208.1</v>
      </c>
      <c r="J27" s="14">
        <v>16238.2</v>
      </c>
      <c r="K27" s="13">
        <v>17205.6</v>
      </c>
      <c r="L27" s="13">
        <v>12335.9</v>
      </c>
      <c r="M27" s="13">
        <v>12069.8</v>
      </c>
      <c r="N27" s="16">
        <f t="shared" si="1"/>
        <v>134971.96</v>
      </c>
    </row>
    <row r="28" spans="1:14" ht="12.75" customHeight="1">
      <c r="A28" s="61" t="s">
        <v>19</v>
      </c>
      <c r="B28" s="64" t="s">
        <v>17</v>
      </c>
      <c r="C28" s="64" t="s">
        <v>20</v>
      </c>
      <c r="D28" s="6" t="s">
        <v>8</v>
      </c>
      <c r="E28" s="6">
        <f>E29</f>
        <v>23715.13</v>
      </c>
      <c r="F28" s="6">
        <f aca="true" t="shared" si="5" ref="F28:M28">F29</f>
        <v>19484.4</v>
      </c>
      <c r="G28" s="6">
        <f t="shared" si="5"/>
        <v>23493.9</v>
      </c>
      <c r="H28" s="6">
        <f t="shared" si="5"/>
        <v>23697.3</v>
      </c>
      <c r="I28" s="6">
        <f t="shared" si="5"/>
        <v>20470.7</v>
      </c>
      <c r="J28" s="6">
        <f t="shared" si="5"/>
        <v>20448.4</v>
      </c>
      <c r="K28" s="6">
        <f t="shared" si="5"/>
        <v>21493</v>
      </c>
      <c r="L28" s="6">
        <f t="shared" si="5"/>
        <v>17908.5</v>
      </c>
      <c r="M28" s="6">
        <f t="shared" si="5"/>
        <v>17809.5</v>
      </c>
      <c r="N28" s="6">
        <f t="shared" si="1"/>
        <v>188520.83</v>
      </c>
    </row>
    <row r="29" spans="1:14" ht="25.5">
      <c r="A29" s="62"/>
      <c r="B29" s="50"/>
      <c r="C29" s="50"/>
      <c r="D29" s="2" t="s">
        <v>11</v>
      </c>
      <c r="E29" s="1">
        <v>23715.13</v>
      </c>
      <c r="F29" s="1">
        <v>19484.4</v>
      </c>
      <c r="G29" s="1">
        <v>23493.9</v>
      </c>
      <c r="H29" s="13">
        <v>23697.3</v>
      </c>
      <c r="I29" s="13">
        <v>20470.7</v>
      </c>
      <c r="J29" s="14">
        <v>20448.4</v>
      </c>
      <c r="K29" s="13">
        <v>21493</v>
      </c>
      <c r="L29" s="13">
        <v>17908.5</v>
      </c>
      <c r="M29" s="13">
        <v>17809.5</v>
      </c>
      <c r="N29" s="16">
        <f t="shared" si="1"/>
        <v>188520.83</v>
      </c>
    </row>
    <row r="30" spans="1:14" ht="12.75" customHeight="1">
      <c r="A30" s="61" t="s">
        <v>21</v>
      </c>
      <c r="B30" s="64" t="s">
        <v>17</v>
      </c>
      <c r="C30" s="64" t="s">
        <v>22</v>
      </c>
      <c r="D30" s="6" t="s">
        <v>8</v>
      </c>
      <c r="E30" s="6">
        <f>E31</f>
        <v>2545.6</v>
      </c>
      <c r="F30" s="6">
        <f aca="true" t="shared" si="6" ref="F30:M30">F31</f>
        <v>1869.2</v>
      </c>
      <c r="G30" s="6">
        <f t="shared" si="6"/>
        <v>2583.1</v>
      </c>
      <c r="H30" s="6">
        <f t="shared" si="6"/>
        <v>2467</v>
      </c>
      <c r="I30" s="6">
        <f t="shared" si="6"/>
        <v>2282.1</v>
      </c>
      <c r="J30" s="6">
        <f t="shared" si="6"/>
        <v>2173.5</v>
      </c>
      <c r="K30" s="6">
        <f t="shared" si="6"/>
        <v>1991</v>
      </c>
      <c r="L30" s="6">
        <f t="shared" si="6"/>
        <v>2093.7</v>
      </c>
      <c r="M30" s="6">
        <f t="shared" si="6"/>
        <v>2112.3</v>
      </c>
      <c r="N30" s="6">
        <f t="shared" si="1"/>
        <v>20117.5</v>
      </c>
    </row>
    <row r="31" spans="1:14" ht="25.5">
      <c r="A31" s="62"/>
      <c r="B31" s="50"/>
      <c r="C31" s="50"/>
      <c r="D31" s="2" t="s">
        <v>11</v>
      </c>
      <c r="E31" s="1">
        <v>2545.6</v>
      </c>
      <c r="F31" s="1">
        <v>1869.2</v>
      </c>
      <c r="G31" s="1">
        <v>2583.1</v>
      </c>
      <c r="H31" s="13">
        <v>2467</v>
      </c>
      <c r="I31" s="13">
        <v>2282.1</v>
      </c>
      <c r="J31" s="14">
        <v>2173.5</v>
      </c>
      <c r="K31" s="13">
        <v>1991</v>
      </c>
      <c r="L31" s="13">
        <v>2093.7</v>
      </c>
      <c r="M31" s="13">
        <v>2112.3</v>
      </c>
      <c r="N31" s="16">
        <f t="shared" si="1"/>
        <v>20117.5</v>
      </c>
    </row>
    <row r="32" spans="1:14" ht="12.75" customHeight="1">
      <c r="A32" s="61" t="s">
        <v>23</v>
      </c>
      <c r="B32" s="64" t="s">
        <v>17</v>
      </c>
      <c r="C32" s="64" t="s">
        <v>24</v>
      </c>
      <c r="D32" s="6" t="s">
        <v>8</v>
      </c>
      <c r="E32" s="6">
        <f>E33</f>
        <v>2460.7</v>
      </c>
      <c r="F32" s="6">
        <f aca="true" t="shared" si="7" ref="F32:M32">F33</f>
        <v>1647.8</v>
      </c>
      <c r="G32" s="6">
        <f t="shared" si="7"/>
        <v>2218.1</v>
      </c>
      <c r="H32" s="6">
        <f t="shared" si="7"/>
        <v>2034</v>
      </c>
      <c r="I32" s="6">
        <f t="shared" si="7"/>
        <v>1889.3</v>
      </c>
      <c r="J32" s="6">
        <f t="shared" si="7"/>
        <v>2168.4</v>
      </c>
      <c r="K32" s="6">
        <f t="shared" si="7"/>
        <v>3280.7</v>
      </c>
      <c r="L32" s="6">
        <f t="shared" si="7"/>
        <v>3283.3</v>
      </c>
      <c r="M32" s="6">
        <f t="shared" si="7"/>
        <v>3288.2</v>
      </c>
      <c r="N32" s="6">
        <f t="shared" si="1"/>
        <v>22270.5</v>
      </c>
    </row>
    <row r="33" spans="1:14" ht="25.5">
      <c r="A33" s="62"/>
      <c r="B33" s="50"/>
      <c r="C33" s="50"/>
      <c r="D33" s="2" t="s">
        <v>11</v>
      </c>
      <c r="E33" s="1">
        <v>2460.7</v>
      </c>
      <c r="F33" s="1">
        <v>1647.8</v>
      </c>
      <c r="G33" s="1">
        <v>2218.1</v>
      </c>
      <c r="H33" s="13">
        <v>2034</v>
      </c>
      <c r="I33" s="13">
        <v>1889.3</v>
      </c>
      <c r="J33" s="14">
        <v>2168.4</v>
      </c>
      <c r="K33" s="13">
        <v>3280.7</v>
      </c>
      <c r="L33" s="13">
        <v>3283.3</v>
      </c>
      <c r="M33" s="13">
        <v>3288.2</v>
      </c>
      <c r="N33" s="16">
        <f t="shared" si="1"/>
        <v>22270.5</v>
      </c>
    </row>
    <row r="34" spans="1:14" ht="12.75">
      <c r="A34" s="5"/>
      <c r="B34" s="4"/>
      <c r="C34" s="4"/>
      <c r="D34" s="3"/>
      <c r="E34" s="1"/>
      <c r="F34" s="1"/>
      <c r="G34" s="1"/>
      <c r="H34" s="13"/>
      <c r="I34" s="13"/>
      <c r="J34" s="13"/>
      <c r="K34" s="13"/>
      <c r="L34" s="13"/>
      <c r="M34" s="13"/>
      <c r="N34" s="6">
        <f t="shared" si="1"/>
        <v>0</v>
      </c>
    </row>
    <row r="35" spans="1:14" ht="12.75" customHeight="1">
      <c r="A35" s="61" t="s">
        <v>25</v>
      </c>
      <c r="B35" s="64" t="s">
        <v>17</v>
      </c>
      <c r="C35" s="64" t="s">
        <v>66</v>
      </c>
      <c r="D35" s="6" t="s">
        <v>8</v>
      </c>
      <c r="E35" s="6">
        <f>E36</f>
        <v>1477.2</v>
      </c>
      <c r="F35" s="6">
        <f aca="true" t="shared" si="8" ref="F35:M35">F36</f>
        <v>1741.2</v>
      </c>
      <c r="G35" s="6">
        <f t="shared" si="8"/>
        <v>1883.1</v>
      </c>
      <c r="H35" s="6">
        <f t="shared" si="8"/>
        <v>1760.6</v>
      </c>
      <c r="I35" s="6">
        <f t="shared" si="8"/>
        <v>1823.9</v>
      </c>
      <c r="J35" s="6">
        <f t="shared" si="8"/>
        <v>2720.5</v>
      </c>
      <c r="K35" s="6">
        <f t="shared" si="8"/>
        <v>3463.4</v>
      </c>
      <c r="L35" s="6">
        <f t="shared" si="8"/>
        <v>3467.5</v>
      </c>
      <c r="M35" s="6">
        <f t="shared" si="8"/>
        <v>3470.6</v>
      </c>
      <c r="N35" s="6">
        <f t="shared" si="1"/>
        <v>21808</v>
      </c>
    </row>
    <row r="36" spans="1:14" ht="66" customHeight="1">
      <c r="A36" s="62"/>
      <c r="B36" s="50"/>
      <c r="C36" s="50"/>
      <c r="D36" s="2" t="s">
        <v>11</v>
      </c>
      <c r="E36" s="1">
        <v>1477.2</v>
      </c>
      <c r="F36" s="1">
        <v>1741.2</v>
      </c>
      <c r="G36" s="1">
        <v>1883.1</v>
      </c>
      <c r="H36" s="13">
        <v>1760.6</v>
      </c>
      <c r="I36" s="13">
        <v>1823.9</v>
      </c>
      <c r="J36" s="13">
        <v>2720.5</v>
      </c>
      <c r="K36" s="13">
        <v>3463.4</v>
      </c>
      <c r="L36" s="13">
        <v>3467.5</v>
      </c>
      <c r="M36" s="13">
        <v>3470.6</v>
      </c>
      <c r="N36" s="16">
        <f t="shared" si="1"/>
        <v>21808</v>
      </c>
    </row>
    <row r="37" spans="1:14" ht="12.75" customHeight="1">
      <c r="A37" s="55" t="s">
        <v>26</v>
      </c>
      <c r="B37" s="49" t="s">
        <v>14</v>
      </c>
      <c r="C37" s="49" t="s">
        <v>27</v>
      </c>
      <c r="D37" s="6" t="s">
        <v>8</v>
      </c>
      <c r="E37" s="6">
        <f>E38</f>
        <v>0</v>
      </c>
      <c r="F37" s="6">
        <f aca="true" t="shared" si="9" ref="F37:L37">F38</f>
        <v>0</v>
      </c>
      <c r="G37" s="6">
        <f t="shared" si="9"/>
        <v>0</v>
      </c>
      <c r="H37" s="6">
        <f t="shared" si="9"/>
        <v>0</v>
      </c>
      <c r="I37" s="6">
        <f t="shared" si="9"/>
        <v>0</v>
      </c>
      <c r="J37" s="6">
        <f t="shared" si="9"/>
        <v>0</v>
      </c>
      <c r="K37" s="6">
        <f t="shared" si="9"/>
        <v>0</v>
      </c>
      <c r="L37" s="6">
        <f t="shared" si="9"/>
        <v>0</v>
      </c>
      <c r="M37" s="6"/>
      <c r="N37" s="6">
        <f t="shared" si="1"/>
        <v>0</v>
      </c>
    </row>
    <row r="38" spans="1:14" ht="72.75" customHeight="1">
      <c r="A38" s="56"/>
      <c r="B38" s="52"/>
      <c r="C38" s="52"/>
      <c r="D38" s="2" t="s">
        <v>11</v>
      </c>
      <c r="E38" s="1">
        <f aca="true" t="shared" si="10" ref="E38:L38">E40+E42+E45</f>
        <v>0</v>
      </c>
      <c r="F38" s="1">
        <f t="shared" si="10"/>
        <v>0</v>
      </c>
      <c r="G38" s="1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/>
      <c r="N38" s="16">
        <f t="shared" si="1"/>
        <v>0</v>
      </c>
    </row>
    <row r="39" spans="1:14" ht="12.75" customHeight="1">
      <c r="A39" s="61" t="s">
        <v>28</v>
      </c>
      <c r="B39" s="64" t="s">
        <v>17</v>
      </c>
      <c r="C39" s="64" t="s">
        <v>29</v>
      </c>
      <c r="D39" s="6" t="s">
        <v>8</v>
      </c>
      <c r="E39" s="6">
        <f>E40</f>
        <v>0</v>
      </c>
      <c r="F39" s="6">
        <f aca="true" t="shared" si="11" ref="F39:L39">F40</f>
        <v>0</v>
      </c>
      <c r="G39" s="6">
        <f t="shared" si="11"/>
        <v>0</v>
      </c>
      <c r="H39" s="6">
        <f t="shared" si="11"/>
        <v>0</v>
      </c>
      <c r="I39" s="6">
        <f t="shared" si="11"/>
        <v>0</v>
      </c>
      <c r="J39" s="6">
        <f t="shared" si="11"/>
        <v>0</v>
      </c>
      <c r="K39" s="6">
        <f t="shared" si="11"/>
        <v>0</v>
      </c>
      <c r="L39" s="6">
        <f t="shared" si="11"/>
        <v>0</v>
      </c>
      <c r="M39" s="6"/>
      <c r="N39" s="6">
        <f t="shared" si="1"/>
        <v>0</v>
      </c>
    </row>
    <row r="40" spans="1:14" ht="78" customHeight="1">
      <c r="A40" s="62"/>
      <c r="B40" s="50"/>
      <c r="C40" s="50"/>
      <c r="D40" s="2" t="s">
        <v>11</v>
      </c>
      <c r="E40" s="1"/>
      <c r="F40" s="1"/>
      <c r="G40" s="1"/>
      <c r="H40" s="13"/>
      <c r="I40" s="13"/>
      <c r="J40" s="13"/>
      <c r="K40" s="13"/>
      <c r="L40" s="13"/>
      <c r="M40" s="13"/>
      <c r="N40" s="16">
        <f t="shared" si="1"/>
        <v>0</v>
      </c>
    </row>
    <row r="41" spans="1:14" ht="12.75" customHeight="1">
      <c r="A41" s="61" t="s">
        <v>30</v>
      </c>
      <c r="B41" s="64" t="s">
        <v>17</v>
      </c>
      <c r="C41" s="64" t="s">
        <v>31</v>
      </c>
      <c r="D41" s="6" t="s">
        <v>8</v>
      </c>
      <c r="E41" s="6">
        <f>E42</f>
        <v>0</v>
      </c>
      <c r="F41" s="6">
        <f aca="true" t="shared" si="12" ref="F41:L41">F42</f>
        <v>0</v>
      </c>
      <c r="G41" s="6">
        <f t="shared" si="12"/>
        <v>0</v>
      </c>
      <c r="H41" s="6">
        <f t="shared" si="12"/>
        <v>0</v>
      </c>
      <c r="I41" s="6">
        <f t="shared" si="12"/>
        <v>0</v>
      </c>
      <c r="J41" s="6">
        <f t="shared" si="12"/>
        <v>0</v>
      </c>
      <c r="K41" s="6">
        <f t="shared" si="12"/>
        <v>0</v>
      </c>
      <c r="L41" s="6">
        <f t="shared" si="12"/>
        <v>0</v>
      </c>
      <c r="M41" s="6"/>
      <c r="N41" s="6">
        <f t="shared" si="1"/>
        <v>0</v>
      </c>
    </row>
    <row r="42" spans="1:14" ht="57" customHeight="1">
      <c r="A42" s="62"/>
      <c r="B42" s="50"/>
      <c r="C42" s="50"/>
      <c r="D42" s="2" t="s">
        <v>11</v>
      </c>
      <c r="E42" s="1"/>
      <c r="F42" s="1"/>
      <c r="G42" s="1"/>
      <c r="H42" s="13"/>
      <c r="I42" s="13"/>
      <c r="J42" s="13"/>
      <c r="K42" s="13"/>
      <c r="L42" s="13"/>
      <c r="M42" s="13"/>
      <c r="N42" s="16">
        <f t="shared" si="1"/>
        <v>0</v>
      </c>
    </row>
    <row r="43" spans="1:14" ht="11.25" customHeight="1">
      <c r="A43" s="5"/>
      <c r="B43" s="4"/>
      <c r="C43" s="4"/>
      <c r="D43" s="3"/>
      <c r="E43" s="1"/>
      <c r="F43" s="1"/>
      <c r="G43" s="1"/>
      <c r="H43" s="13"/>
      <c r="I43" s="13"/>
      <c r="J43" s="13"/>
      <c r="K43" s="13"/>
      <c r="L43" s="13"/>
      <c r="M43" s="13"/>
      <c r="N43" s="6">
        <f t="shared" si="1"/>
        <v>0</v>
      </c>
    </row>
    <row r="44" spans="1:14" ht="12.75" customHeight="1">
      <c r="A44" s="61" t="s">
        <v>32</v>
      </c>
      <c r="B44" s="64" t="s">
        <v>17</v>
      </c>
      <c r="C44" s="64" t="s">
        <v>33</v>
      </c>
      <c r="D44" s="6" t="s">
        <v>8</v>
      </c>
      <c r="E44" s="6">
        <f>E45</f>
        <v>0</v>
      </c>
      <c r="F44" s="6">
        <f aca="true" t="shared" si="13" ref="F44:L44">F45</f>
        <v>0</v>
      </c>
      <c r="G44" s="6">
        <f t="shared" si="13"/>
        <v>0</v>
      </c>
      <c r="H44" s="6">
        <f t="shared" si="13"/>
        <v>0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/>
      <c r="N44" s="6">
        <f t="shared" si="1"/>
        <v>0</v>
      </c>
    </row>
    <row r="45" spans="1:14" ht="91.5" customHeight="1">
      <c r="A45" s="62"/>
      <c r="B45" s="50"/>
      <c r="C45" s="50"/>
      <c r="D45" s="2" t="s">
        <v>11</v>
      </c>
      <c r="E45" s="1"/>
      <c r="F45" s="1"/>
      <c r="G45" s="1"/>
      <c r="H45" s="13"/>
      <c r="I45" s="13"/>
      <c r="J45" s="13"/>
      <c r="K45" s="13"/>
      <c r="L45" s="13"/>
      <c r="M45" s="13"/>
      <c r="N45" s="16">
        <f t="shared" si="1"/>
        <v>0</v>
      </c>
    </row>
    <row r="46" spans="1:14" ht="12.75" customHeight="1">
      <c r="A46" s="55" t="s">
        <v>34</v>
      </c>
      <c r="B46" s="49" t="s">
        <v>35</v>
      </c>
      <c r="C46" s="49" t="s">
        <v>36</v>
      </c>
      <c r="D46" s="6" t="s">
        <v>8</v>
      </c>
      <c r="E46" s="6">
        <f>E47</f>
        <v>834.9</v>
      </c>
      <c r="F46" s="6">
        <f aca="true" t="shared" si="14" ref="F46:M46">F47</f>
        <v>743.4</v>
      </c>
      <c r="G46" s="6">
        <f t="shared" si="14"/>
        <v>923.4</v>
      </c>
      <c r="H46" s="6">
        <f t="shared" si="14"/>
        <v>880.8</v>
      </c>
      <c r="I46" s="6">
        <f t="shared" si="14"/>
        <v>1319.9</v>
      </c>
      <c r="J46" s="6">
        <f t="shared" si="14"/>
        <v>1501</v>
      </c>
      <c r="K46" s="6">
        <f t="shared" si="14"/>
        <v>1270.4</v>
      </c>
      <c r="L46" s="6">
        <f t="shared" si="14"/>
        <v>1261.2</v>
      </c>
      <c r="M46" s="6">
        <f t="shared" si="14"/>
        <v>1261.2</v>
      </c>
      <c r="N46" s="6">
        <f t="shared" si="1"/>
        <v>9996.2</v>
      </c>
    </row>
    <row r="47" spans="1:14" ht="35.25" customHeight="1">
      <c r="A47" s="56"/>
      <c r="B47" s="52"/>
      <c r="C47" s="52"/>
      <c r="D47" s="2" t="s">
        <v>11</v>
      </c>
      <c r="E47" s="1">
        <v>834.9</v>
      </c>
      <c r="F47" s="1">
        <v>743.4</v>
      </c>
      <c r="G47" s="1">
        <v>923.4</v>
      </c>
      <c r="H47" s="13">
        <v>880.8</v>
      </c>
      <c r="I47" s="13">
        <v>1319.9</v>
      </c>
      <c r="J47" s="14">
        <v>1501</v>
      </c>
      <c r="K47" s="13">
        <v>1270.4</v>
      </c>
      <c r="L47" s="13">
        <v>1261.2</v>
      </c>
      <c r="M47" s="13">
        <v>1261.2</v>
      </c>
      <c r="N47" s="16">
        <f t="shared" si="1"/>
        <v>9996.2</v>
      </c>
    </row>
    <row r="48" spans="1:14" ht="12.75" customHeight="1">
      <c r="A48" s="55" t="s">
        <v>37</v>
      </c>
      <c r="B48" s="49" t="s">
        <v>35</v>
      </c>
      <c r="C48" s="49" t="s">
        <v>38</v>
      </c>
      <c r="D48" s="6" t="s">
        <v>8</v>
      </c>
      <c r="E48" s="6">
        <f>E49</f>
        <v>642</v>
      </c>
      <c r="F48" s="6">
        <f aca="true" t="shared" si="15" ref="F48:M48">F49</f>
        <v>550.1</v>
      </c>
      <c r="G48" s="6">
        <f t="shared" si="15"/>
        <v>659.5</v>
      </c>
      <c r="H48" s="6">
        <f t="shared" si="15"/>
        <v>726.5</v>
      </c>
      <c r="I48" s="6">
        <f t="shared" si="15"/>
        <v>695.5</v>
      </c>
      <c r="J48" s="6">
        <f t="shared" si="15"/>
        <v>823.3</v>
      </c>
      <c r="K48" s="6">
        <f t="shared" si="15"/>
        <v>1154.4</v>
      </c>
      <c r="L48" s="6">
        <f t="shared" si="15"/>
        <v>1154.4</v>
      </c>
      <c r="M48" s="6">
        <f t="shared" si="15"/>
        <v>1154.4</v>
      </c>
      <c r="N48" s="6">
        <f t="shared" si="1"/>
        <v>7560.0999999999985</v>
      </c>
    </row>
    <row r="49" spans="1:14" ht="25.5">
      <c r="A49" s="56"/>
      <c r="B49" s="52"/>
      <c r="C49" s="52"/>
      <c r="D49" s="2" t="s">
        <v>11</v>
      </c>
      <c r="E49" s="1">
        <v>642</v>
      </c>
      <c r="F49" s="1">
        <v>550.1</v>
      </c>
      <c r="G49" s="1">
        <v>659.5</v>
      </c>
      <c r="H49" s="13">
        <v>726.5</v>
      </c>
      <c r="I49" s="13">
        <v>695.5</v>
      </c>
      <c r="J49" s="13">
        <v>823.3</v>
      </c>
      <c r="K49" s="13">
        <v>1154.4</v>
      </c>
      <c r="L49" s="13">
        <v>1154.4</v>
      </c>
      <c r="M49" s="13">
        <v>1154.4</v>
      </c>
      <c r="N49" s="16">
        <f t="shared" si="1"/>
        <v>7560.0999999999985</v>
      </c>
    </row>
    <row r="50" spans="1:14" ht="12.75" customHeight="1">
      <c r="A50" s="55" t="s">
        <v>39</v>
      </c>
      <c r="B50" s="49" t="s">
        <v>35</v>
      </c>
      <c r="C50" s="49" t="s">
        <v>40</v>
      </c>
      <c r="D50" s="6" t="s">
        <v>8</v>
      </c>
      <c r="E50" s="6">
        <f>E51</f>
        <v>0</v>
      </c>
      <c r="F50" s="6">
        <f aca="true" t="shared" si="16" ref="F50:L50">F51</f>
        <v>0</v>
      </c>
      <c r="G50" s="6">
        <f t="shared" si="16"/>
        <v>0</v>
      </c>
      <c r="H50" s="6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/>
      <c r="N50" s="6">
        <f t="shared" si="1"/>
        <v>0</v>
      </c>
    </row>
    <row r="51" spans="1:14" ht="25.5">
      <c r="A51" s="56"/>
      <c r="B51" s="52"/>
      <c r="C51" s="52"/>
      <c r="D51" s="2" t="s">
        <v>11</v>
      </c>
      <c r="E51" s="1"/>
      <c r="F51" s="1"/>
      <c r="G51" s="1"/>
      <c r="H51" s="13"/>
      <c r="I51" s="13"/>
      <c r="J51" s="13"/>
      <c r="K51" s="13"/>
      <c r="L51" s="13"/>
      <c r="M51" s="13"/>
      <c r="N51" s="16">
        <f t="shared" si="1"/>
        <v>0</v>
      </c>
    </row>
    <row r="52" spans="1:14" ht="12.75">
      <c r="A52" s="7"/>
      <c r="B52" s="8"/>
      <c r="C52" s="8"/>
      <c r="D52" s="3"/>
      <c r="E52" s="1"/>
      <c r="F52" s="1"/>
      <c r="G52" s="1"/>
      <c r="H52" s="13"/>
      <c r="I52" s="13"/>
      <c r="J52" s="13"/>
      <c r="K52" s="13"/>
      <c r="L52" s="13"/>
      <c r="M52" s="13"/>
      <c r="N52" s="6">
        <f t="shared" si="1"/>
        <v>0</v>
      </c>
    </row>
    <row r="53" spans="1:14" ht="12.75" customHeight="1">
      <c r="A53" s="55" t="s">
        <v>41</v>
      </c>
      <c r="B53" s="49" t="s">
        <v>35</v>
      </c>
      <c r="C53" s="49" t="s">
        <v>42</v>
      </c>
      <c r="D53" s="6" t="s">
        <v>8</v>
      </c>
      <c r="E53" s="6">
        <f>E54</f>
        <v>173.5</v>
      </c>
      <c r="F53" s="6">
        <f aca="true" t="shared" si="17" ref="F53:M53">F54</f>
        <v>250.9</v>
      </c>
      <c r="G53" s="6">
        <f t="shared" si="17"/>
        <v>238.59</v>
      </c>
      <c r="H53" s="6">
        <f t="shared" si="17"/>
        <v>167.7</v>
      </c>
      <c r="I53" s="6">
        <f t="shared" si="17"/>
        <v>139.28</v>
      </c>
      <c r="J53" s="6">
        <f t="shared" si="17"/>
        <v>107.66</v>
      </c>
      <c r="K53" s="6">
        <f t="shared" si="17"/>
        <v>60</v>
      </c>
      <c r="L53" s="6">
        <f t="shared" si="17"/>
        <v>62.2</v>
      </c>
      <c r="M53" s="6">
        <f t="shared" si="17"/>
        <v>64.6</v>
      </c>
      <c r="N53" s="6">
        <f t="shared" si="1"/>
        <v>1264.43</v>
      </c>
    </row>
    <row r="54" spans="1:14" ht="25.5">
      <c r="A54" s="56"/>
      <c r="B54" s="52"/>
      <c r="C54" s="52"/>
      <c r="D54" s="2" t="s">
        <v>11</v>
      </c>
      <c r="E54" s="1">
        <v>173.5</v>
      </c>
      <c r="F54" s="1">
        <v>250.9</v>
      </c>
      <c r="G54" s="1">
        <v>238.59</v>
      </c>
      <c r="H54" s="13">
        <v>167.7</v>
      </c>
      <c r="I54" s="13">
        <v>139.28</v>
      </c>
      <c r="J54" s="14">
        <v>107.66</v>
      </c>
      <c r="K54" s="13">
        <v>60</v>
      </c>
      <c r="L54" s="13">
        <v>62.2</v>
      </c>
      <c r="M54" s="13">
        <v>64.6</v>
      </c>
      <c r="N54" s="16">
        <f t="shared" si="1"/>
        <v>1264.43</v>
      </c>
    </row>
    <row r="55" spans="1:14" ht="12.75" customHeight="1">
      <c r="A55" s="55" t="s">
        <v>43</v>
      </c>
      <c r="B55" s="49" t="s">
        <v>35</v>
      </c>
      <c r="C55" s="49" t="s">
        <v>44</v>
      </c>
      <c r="D55" s="6" t="s">
        <v>8</v>
      </c>
      <c r="E55" s="6">
        <f>E56</f>
        <v>60</v>
      </c>
      <c r="F55" s="6">
        <f aca="true" t="shared" si="18" ref="F55:M55">F56</f>
        <v>20</v>
      </c>
      <c r="G55" s="6">
        <f t="shared" si="18"/>
        <v>43.3</v>
      </c>
      <c r="H55" s="6">
        <f t="shared" si="18"/>
        <v>18.9</v>
      </c>
      <c r="I55" s="6">
        <f t="shared" si="18"/>
        <v>20</v>
      </c>
      <c r="J55" s="6">
        <f t="shared" si="18"/>
        <v>20</v>
      </c>
      <c r="K55" s="6">
        <f t="shared" si="18"/>
        <v>20</v>
      </c>
      <c r="L55" s="6">
        <f t="shared" si="18"/>
        <v>20</v>
      </c>
      <c r="M55" s="6">
        <f t="shared" si="18"/>
        <v>20</v>
      </c>
      <c r="N55" s="6">
        <f t="shared" si="1"/>
        <v>242.2</v>
      </c>
    </row>
    <row r="56" spans="1:14" ht="25.5">
      <c r="A56" s="56"/>
      <c r="B56" s="52"/>
      <c r="C56" s="52"/>
      <c r="D56" s="2" t="s">
        <v>11</v>
      </c>
      <c r="E56" s="1">
        <v>60</v>
      </c>
      <c r="F56" s="1">
        <v>20</v>
      </c>
      <c r="G56" s="1">
        <v>43.3</v>
      </c>
      <c r="H56" s="13">
        <v>18.9</v>
      </c>
      <c r="I56" s="13">
        <v>20</v>
      </c>
      <c r="J56" s="13">
        <v>20</v>
      </c>
      <c r="K56" s="13">
        <v>20</v>
      </c>
      <c r="L56" s="13">
        <v>20</v>
      </c>
      <c r="M56" s="13">
        <v>20</v>
      </c>
      <c r="N56" s="16">
        <f t="shared" si="1"/>
        <v>242.2</v>
      </c>
    </row>
    <row r="57" spans="1:14" ht="12.75" customHeight="1">
      <c r="A57" s="55" t="s">
        <v>45</v>
      </c>
      <c r="B57" s="49" t="s">
        <v>35</v>
      </c>
      <c r="C57" s="49" t="s">
        <v>46</v>
      </c>
      <c r="D57" s="6" t="s">
        <v>8</v>
      </c>
      <c r="E57" s="6">
        <f>E58</f>
        <v>27</v>
      </c>
      <c r="F57" s="6">
        <f aca="true" t="shared" si="19" ref="F57:M57">F58</f>
        <v>19.9</v>
      </c>
      <c r="G57" s="6">
        <f t="shared" si="19"/>
        <v>19.5</v>
      </c>
      <c r="H57" s="6">
        <f t="shared" si="19"/>
        <v>19.9</v>
      </c>
      <c r="I57" s="6">
        <f t="shared" si="19"/>
        <v>19.9</v>
      </c>
      <c r="J57" s="6">
        <f t="shared" si="19"/>
        <v>19.9</v>
      </c>
      <c r="K57" s="6">
        <f t="shared" si="19"/>
        <v>19.9</v>
      </c>
      <c r="L57" s="6">
        <f t="shared" si="19"/>
        <v>19.9</v>
      </c>
      <c r="M57" s="6">
        <f t="shared" si="19"/>
        <v>19.9</v>
      </c>
      <c r="N57" s="6">
        <f t="shared" si="1"/>
        <v>185.80000000000004</v>
      </c>
    </row>
    <row r="58" spans="1:14" ht="25.5">
      <c r="A58" s="56"/>
      <c r="B58" s="52"/>
      <c r="C58" s="52"/>
      <c r="D58" s="2" t="s">
        <v>11</v>
      </c>
      <c r="E58" s="1">
        <v>27</v>
      </c>
      <c r="F58" s="1">
        <v>19.9</v>
      </c>
      <c r="G58" s="1">
        <v>19.5</v>
      </c>
      <c r="H58" s="13">
        <v>19.9</v>
      </c>
      <c r="I58" s="13">
        <v>19.9</v>
      </c>
      <c r="J58" s="13">
        <v>19.9</v>
      </c>
      <c r="K58" s="13">
        <v>19.9</v>
      </c>
      <c r="L58" s="13">
        <v>19.9</v>
      </c>
      <c r="M58" s="13">
        <v>19.9</v>
      </c>
      <c r="N58" s="16">
        <f t="shared" si="1"/>
        <v>185.80000000000004</v>
      </c>
    </row>
    <row r="59" spans="1:14" ht="12.75" customHeight="1">
      <c r="A59" s="55" t="s">
        <v>47</v>
      </c>
      <c r="B59" s="49" t="s">
        <v>35</v>
      </c>
      <c r="C59" s="49" t="s">
        <v>48</v>
      </c>
      <c r="D59" s="6" t="s">
        <v>8</v>
      </c>
      <c r="E59" s="6">
        <f>E60</f>
        <v>0</v>
      </c>
      <c r="F59" s="6">
        <f aca="true" t="shared" si="20" ref="F59:L59">F60</f>
        <v>0</v>
      </c>
      <c r="G59" s="6">
        <f t="shared" si="20"/>
        <v>0</v>
      </c>
      <c r="H59" s="6">
        <f t="shared" si="20"/>
        <v>0</v>
      </c>
      <c r="I59" s="6">
        <f t="shared" si="20"/>
        <v>0</v>
      </c>
      <c r="J59" s="6">
        <f t="shared" si="20"/>
        <v>0</v>
      </c>
      <c r="K59" s="6">
        <f t="shared" si="20"/>
        <v>0</v>
      </c>
      <c r="L59" s="6">
        <f t="shared" si="20"/>
        <v>0</v>
      </c>
      <c r="M59" s="6"/>
      <c r="N59" s="6">
        <f t="shared" si="1"/>
        <v>0</v>
      </c>
    </row>
    <row r="60" spans="1:14" ht="25.5">
      <c r="A60" s="56"/>
      <c r="B60" s="52"/>
      <c r="C60" s="52"/>
      <c r="D60" s="2" t="s">
        <v>11</v>
      </c>
      <c r="E60" s="1"/>
      <c r="F60" s="1"/>
      <c r="G60" s="1"/>
      <c r="H60" s="13"/>
      <c r="I60" s="13"/>
      <c r="J60" s="13"/>
      <c r="K60" s="13"/>
      <c r="L60" s="13"/>
      <c r="M60" s="13"/>
      <c r="N60" s="16">
        <f t="shared" si="1"/>
        <v>0</v>
      </c>
    </row>
    <row r="61" spans="1:14" ht="12.75">
      <c r="A61" s="7"/>
      <c r="B61" s="8"/>
      <c r="C61" s="8"/>
      <c r="D61" s="3"/>
      <c r="E61" s="1"/>
      <c r="F61" s="1"/>
      <c r="G61" s="1"/>
      <c r="H61" s="13"/>
      <c r="I61" s="13"/>
      <c r="J61" s="13"/>
      <c r="K61" s="13"/>
      <c r="L61" s="13"/>
      <c r="M61" s="13"/>
      <c r="N61" s="6">
        <f t="shared" si="1"/>
        <v>0</v>
      </c>
    </row>
    <row r="62" spans="1:14" ht="12.75" customHeight="1">
      <c r="A62" s="55" t="s">
        <v>49</v>
      </c>
      <c r="B62" s="49" t="s">
        <v>35</v>
      </c>
      <c r="C62" s="49" t="s">
        <v>50</v>
      </c>
      <c r="D62" s="6" t="s">
        <v>8</v>
      </c>
      <c r="E62" s="6">
        <f>E63</f>
        <v>0</v>
      </c>
      <c r="F62" s="6">
        <f aca="true" t="shared" si="21" ref="F62:L62">F63</f>
        <v>0</v>
      </c>
      <c r="G62" s="6">
        <f t="shared" si="21"/>
        <v>0</v>
      </c>
      <c r="H62" s="6">
        <f t="shared" si="21"/>
        <v>0</v>
      </c>
      <c r="I62" s="6">
        <f t="shared" si="21"/>
        <v>0</v>
      </c>
      <c r="J62" s="6">
        <f t="shared" si="21"/>
        <v>0</v>
      </c>
      <c r="K62" s="6">
        <f t="shared" si="21"/>
        <v>0</v>
      </c>
      <c r="L62" s="6">
        <f t="shared" si="21"/>
        <v>0</v>
      </c>
      <c r="M62" s="6"/>
      <c r="N62" s="6">
        <f t="shared" si="1"/>
        <v>0</v>
      </c>
    </row>
    <row r="63" spans="1:14" ht="50.25" customHeight="1">
      <c r="A63" s="56"/>
      <c r="B63" s="52"/>
      <c r="C63" s="52"/>
      <c r="D63" s="2" t="s">
        <v>11</v>
      </c>
      <c r="E63" s="1"/>
      <c r="F63" s="1"/>
      <c r="G63" s="1"/>
      <c r="H63" s="13"/>
      <c r="I63" s="13"/>
      <c r="J63" s="13"/>
      <c r="K63" s="13"/>
      <c r="L63" s="13"/>
      <c r="M63" s="13"/>
      <c r="N63" s="16">
        <f t="shared" si="1"/>
        <v>0</v>
      </c>
    </row>
    <row r="64" spans="1:14" ht="12.75" customHeight="1">
      <c r="A64" s="55" t="s">
        <v>51</v>
      </c>
      <c r="B64" s="49" t="s">
        <v>35</v>
      </c>
      <c r="C64" s="58" t="s">
        <v>72</v>
      </c>
      <c r="D64" s="6" t="s">
        <v>8</v>
      </c>
      <c r="E64" s="6">
        <f>E65</f>
        <v>0</v>
      </c>
      <c r="F64" s="6">
        <f aca="true" t="shared" si="22" ref="F64:L64">F65</f>
        <v>0</v>
      </c>
      <c r="G64" s="6">
        <f t="shared" si="22"/>
        <v>0</v>
      </c>
      <c r="H64" s="6">
        <f t="shared" si="22"/>
        <v>0</v>
      </c>
      <c r="I64" s="6">
        <f t="shared" si="22"/>
        <v>0</v>
      </c>
      <c r="J64" s="6">
        <f t="shared" si="22"/>
        <v>0</v>
      </c>
      <c r="K64" s="6">
        <f t="shared" si="22"/>
        <v>0</v>
      </c>
      <c r="L64" s="6">
        <f t="shared" si="22"/>
        <v>0</v>
      </c>
      <c r="M64" s="6"/>
      <c r="N64" s="6">
        <f t="shared" si="1"/>
        <v>0</v>
      </c>
    </row>
    <row r="65" spans="1:14" ht="71.25" customHeight="1">
      <c r="A65" s="56"/>
      <c r="B65" s="52"/>
      <c r="C65" s="59"/>
      <c r="D65" s="2" t="s">
        <v>11</v>
      </c>
      <c r="E65" s="1"/>
      <c r="F65" s="1"/>
      <c r="G65" s="1"/>
      <c r="H65" s="13"/>
      <c r="I65" s="13"/>
      <c r="J65" s="13"/>
      <c r="K65" s="13"/>
      <c r="L65" s="13"/>
      <c r="M65" s="13"/>
      <c r="N65" s="16">
        <f t="shared" si="1"/>
        <v>0</v>
      </c>
    </row>
    <row r="66" spans="1:14" ht="12.75" customHeight="1">
      <c r="A66" s="55" t="s">
        <v>53</v>
      </c>
      <c r="B66" s="49" t="s">
        <v>35</v>
      </c>
      <c r="C66" s="49" t="s">
        <v>54</v>
      </c>
      <c r="D66" s="6" t="s">
        <v>8</v>
      </c>
      <c r="E66" s="6">
        <f>E67</f>
        <v>0</v>
      </c>
      <c r="F66" s="6">
        <f aca="true" t="shared" si="23" ref="F66:L66">F67</f>
        <v>23.4</v>
      </c>
      <c r="G66" s="6">
        <f t="shared" si="23"/>
        <v>0</v>
      </c>
      <c r="H66" s="6">
        <f t="shared" si="23"/>
        <v>0</v>
      </c>
      <c r="I66" s="6">
        <f t="shared" si="23"/>
        <v>0</v>
      </c>
      <c r="J66" s="6">
        <f t="shared" si="23"/>
        <v>0</v>
      </c>
      <c r="K66" s="6">
        <f t="shared" si="23"/>
        <v>0</v>
      </c>
      <c r="L66" s="6">
        <f t="shared" si="23"/>
        <v>0</v>
      </c>
      <c r="M66" s="6"/>
      <c r="N66" s="6">
        <f t="shared" si="1"/>
        <v>23.4</v>
      </c>
    </row>
    <row r="67" spans="1:14" ht="84" customHeight="1">
      <c r="A67" s="56"/>
      <c r="B67" s="52"/>
      <c r="C67" s="52"/>
      <c r="D67" s="2" t="s">
        <v>11</v>
      </c>
      <c r="E67" s="1"/>
      <c r="F67" s="1">
        <v>23.4</v>
      </c>
      <c r="G67" s="1"/>
      <c r="H67" s="13"/>
      <c r="I67" s="13"/>
      <c r="J67" s="13"/>
      <c r="K67" s="13"/>
      <c r="L67" s="13"/>
      <c r="M67" s="13"/>
      <c r="N67" s="16">
        <f t="shared" si="1"/>
        <v>23.4</v>
      </c>
    </row>
    <row r="68" spans="1:14" ht="12.75" customHeight="1">
      <c r="A68" s="55" t="s">
        <v>56</v>
      </c>
      <c r="B68" s="49" t="s">
        <v>35</v>
      </c>
      <c r="C68" s="49" t="s">
        <v>55</v>
      </c>
      <c r="D68" s="6" t="s">
        <v>8</v>
      </c>
      <c r="E68" s="6">
        <f>E69</f>
        <v>0</v>
      </c>
      <c r="F68" s="6">
        <f aca="true" t="shared" si="24" ref="F68:L68">F69</f>
        <v>0</v>
      </c>
      <c r="G68" s="6">
        <f t="shared" si="24"/>
        <v>45.1</v>
      </c>
      <c r="H68" s="6">
        <f t="shared" si="24"/>
        <v>0</v>
      </c>
      <c r="I68" s="6">
        <f t="shared" si="24"/>
        <v>0</v>
      </c>
      <c r="J68" s="6">
        <f t="shared" si="24"/>
        <v>0</v>
      </c>
      <c r="K68" s="6">
        <f t="shared" si="24"/>
        <v>0</v>
      </c>
      <c r="L68" s="6">
        <f t="shared" si="24"/>
        <v>0</v>
      </c>
      <c r="M68" s="6"/>
      <c r="N68" s="6">
        <f t="shared" si="1"/>
        <v>45.1</v>
      </c>
    </row>
    <row r="69" spans="1:14" ht="81.75" customHeight="1">
      <c r="A69" s="56"/>
      <c r="B69" s="52"/>
      <c r="C69" s="52"/>
      <c r="D69" s="2" t="s">
        <v>11</v>
      </c>
      <c r="E69" s="1"/>
      <c r="F69" s="1"/>
      <c r="G69" s="1">
        <v>45.1</v>
      </c>
      <c r="H69" s="13"/>
      <c r="I69" s="13"/>
      <c r="J69" s="13"/>
      <c r="K69" s="13"/>
      <c r="L69" s="13"/>
      <c r="M69" s="13"/>
      <c r="N69" s="16">
        <f t="shared" si="1"/>
        <v>45.1</v>
      </c>
    </row>
    <row r="70" spans="1:14" ht="12.75">
      <c r="A70" s="46" t="s">
        <v>64</v>
      </c>
      <c r="B70" s="49" t="s">
        <v>35</v>
      </c>
      <c r="C70" s="49" t="s">
        <v>65</v>
      </c>
      <c r="D70" s="6" t="s">
        <v>8</v>
      </c>
      <c r="E70" s="1"/>
      <c r="F70" s="1"/>
      <c r="G70" s="1"/>
      <c r="H70" s="12">
        <f>H71</f>
        <v>51.9</v>
      </c>
      <c r="I70" s="12">
        <f>I71</f>
        <v>9.5</v>
      </c>
      <c r="J70" s="13"/>
      <c r="K70" s="13"/>
      <c r="L70" s="13"/>
      <c r="M70" s="13"/>
      <c r="N70" s="6">
        <f t="shared" si="1"/>
        <v>61.4</v>
      </c>
    </row>
    <row r="71" spans="1:14" ht="108" customHeight="1">
      <c r="A71" s="54"/>
      <c r="B71" s="50"/>
      <c r="C71" s="52"/>
      <c r="D71" s="2" t="s">
        <v>11</v>
      </c>
      <c r="E71" s="1"/>
      <c r="F71" s="1"/>
      <c r="G71" s="1"/>
      <c r="H71" s="13">
        <v>51.9</v>
      </c>
      <c r="I71" s="13">
        <v>9.5</v>
      </c>
      <c r="J71" s="13"/>
      <c r="K71" s="13"/>
      <c r="L71" s="13"/>
      <c r="M71" s="13"/>
      <c r="N71" s="16">
        <f t="shared" si="1"/>
        <v>61.4</v>
      </c>
    </row>
    <row r="72" spans="1:14" ht="108" customHeight="1">
      <c r="A72" s="46" t="s">
        <v>76</v>
      </c>
      <c r="B72" s="49" t="s">
        <v>35</v>
      </c>
      <c r="C72" s="49" t="s">
        <v>77</v>
      </c>
      <c r="D72" s="6" t="s">
        <v>8</v>
      </c>
      <c r="E72" s="1"/>
      <c r="F72" s="1"/>
      <c r="G72" s="1"/>
      <c r="H72" s="12">
        <f>H73</f>
        <v>0</v>
      </c>
      <c r="I72" s="12">
        <f>I73</f>
        <v>0</v>
      </c>
      <c r="J72" s="13">
        <f>J73</f>
        <v>863.2</v>
      </c>
      <c r="K72" s="13"/>
      <c r="L72" s="13"/>
      <c r="M72" s="13"/>
      <c r="N72" s="6">
        <f t="shared" si="1"/>
        <v>863.2</v>
      </c>
    </row>
    <row r="73" spans="1:14" ht="25.5">
      <c r="A73" s="54"/>
      <c r="B73" s="50"/>
      <c r="C73" s="52"/>
      <c r="D73" s="2" t="s">
        <v>11</v>
      </c>
      <c r="E73" s="1"/>
      <c r="F73" s="1"/>
      <c r="G73" s="1"/>
      <c r="H73" s="13"/>
      <c r="I73" s="13"/>
      <c r="J73" s="13">
        <v>863.2</v>
      </c>
      <c r="K73" s="13"/>
      <c r="L73" s="13"/>
      <c r="M73" s="13"/>
      <c r="N73" s="16">
        <f t="shared" si="1"/>
        <v>863.2</v>
      </c>
    </row>
    <row r="74" spans="1:14" ht="12.75" customHeight="1">
      <c r="A74" s="46" t="s">
        <v>78</v>
      </c>
      <c r="B74" s="49" t="s">
        <v>35</v>
      </c>
      <c r="C74" s="49" t="s">
        <v>79</v>
      </c>
      <c r="D74" s="6" t="s">
        <v>8</v>
      </c>
      <c r="E74" s="1"/>
      <c r="F74" s="1"/>
      <c r="G74" s="1"/>
      <c r="H74" s="12"/>
      <c r="I74" s="12">
        <f>I75</f>
        <v>26.3</v>
      </c>
      <c r="J74" s="12">
        <f>J75</f>
        <v>0</v>
      </c>
      <c r="K74" s="13"/>
      <c r="L74" s="13"/>
      <c r="M74" s="13"/>
      <c r="N74" s="6">
        <f t="shared" si="1"/>
        <v>26.3</v>
      </c>
    </row>
    <row r="75" spans="1:14" ht="71.25" customHeight="1">
      <c r="A75" s="83"/>
      <c r="B75" s="53"/>
      <c r="C75" s="53"/>
      <c r="D75" s="2" t="s">
        <v>11</v>
      </c>
      <c r="E75" s="1"/>
      <c r="F75" s="1"/>
      <c r="G75" s="1"/>
      <c r="H75" s="13"/>
      <c r="I75" s="13">
        <v>26.3</v>
      </c>
      <c r="J75" s="13"/>
      <c r="K75" s="13"/>
      <c r="L75" s="13"/>
      <c r="M75" s="13"/>
      <c r="N75" s="16">
        <f t="shared" si="1"/>
        <v>26.3</v>
      </c>
    </row>
    <row r="76" spans="1:14" ht="12.75" customHeight="1">
      <c r="A76" s="46" t="s">
        <v>84</v>
      </c>
      <c r="B76" s="49" t="s">
        <v>35</v>
      </c>
      <c r="C76" s="49" t="s">
        <v>85</v>
      </c>
      <c r="D76" s="6" t="s">
        <v>8</v>
      </c>
      <c r="E76" s="1"/>
      <c r="F76" s="1"/>
      <c r="G76" s="1"/>
      <c r="H76" s="12"/>
      <c r="I76" s="12">
        <f>I77</f>
        <v>0</v>
      </c>
      <c r="J76" s="12">
        <f>J77</f>
        <v>289.5</v>
      </c>
      <c r="K76" s="13"/>
      <c r="L76" s="13"/>
      <c r="M76" s="13"/>
      <c r="N76" s="6">
        <f t="shared" si="1"/>
        <v>289.5</v>
      </c>
    </row>
    <row r="77" spans="1:14" ht="71.25" customHeight="1">
      <c r="A77" s="83"/>
      <c r="B77" s="53"/>
      <c r="C77" s="53"/>
      <c r="D77" s="2" t="s">
        <v>11</v>
      </c>
      <c r="E77" s="1"/>
      <c r="F77" s="1"/>
      <c r="G77" s="1"/>
      <c r="H77" s="13"/>
      <c r="I77" s="13"/>
      <c r="J77" s="13">
        <v>289.5</v>
      </c>
      <c r="K77" s="13"/>
      <c r="L77" s="13"/>
      <c r="M77" s="13"/>
      <c r="N77" s="16">
        <f t="shared" si="1"/>
        <v>289.5</v>
      </c>
    </row>
    <row r="78" spans="1:14" ht="12.75">
      <c r="A78" s="46" t="s">
        <v>96</v>
      </c>
      <c r="B78" s="49" t="s">
        <v>35</v>
      </c>
      <c r="C78" s="49" t="s">
        <v>93</v>
      </c>
      <c r="D78" s="30" t="s">
        <v>95</v>
      </c>
      <c r="E78" s="1"/>
      <c r="F78" s="1"/>
      <c r="G78" s="1"/>
      <c r="H78" s="13"/>
      <c r="I78" s="13"/>
      <c r="J78" s="13"/>
      <c r="K78" s="13">
        <f>K79</f>
        <v>57.9</v>
      </c>
      <c r="L78" s="13"/>
      <c r="M78" s="13"/>
      <c r="N78" s="6">
        <f t="shared" si="1"/>
        <v>57.9</v>
      </c>
    </row>
    <row r="79" spans="1:14" ht="25.5">
      <c r="A79" s="47"/>
      <c r="B79" s="50"/>
      <c r="C79" s="50"/>
      <c r="D79" s="2" t="s">
        <v>11</v>
      </c>
      <c r="E79" s="1"/>
      <c r="F79" s="1"/>
      <c r="G79" s="1"/>
      <c r="H79" s="13"/>
      <c r="I79" s="13"/>
      <c r="J79" s="13" t="s">
        <v>92</v>
      </c>
      <c r="K79" s="13">
        <v>57.9</v>
      </c>
      <c r="L79" s="13"/>
      <c r="M79" s="13"/>
      <c r="N79" s="16">
        <f t="shared" si="1"/>
        <v>57.9</v>
      </c>
    </row>
    <row r="80" spans="1:14" ht="12.75">
      <c r="A80" s="46" t="s">
        <v>97</v>
      </c>
      <c r="B80" s="49" t="s">
        <v>35</v>
      </c>
      <c r="C80" s="49" t="s">
        <v>94</v>
      </c>
      <c r="D80" s="30" t="s">
        <v>95</v>
      </c>
      <c r="E80" s="1"/>
      <c r="F80" s="1"/>
      <c r="G80" s="1"/>
      <c r="H80" s="13"/>
      <c r="I80" s="13"/>
      <c r="J80" s="13"/>
      <c r="K80" s="13">
        <f>K81</f>
        <v>0</v>
      </c>
      <c r="L80" s="13"/>
      <c r="M80" s="13"/>
      <c r="N80" s="6">
        <f t="shared" si="1"/>
        <v>0</v>
      </c>
    </row>
    <row r="81" spans="1:14" ht="25.5">
      <c r="A81" s="47"/>
      <c r="B81" s="50"/>
      <c r="C81" s="50"/>
      <c r="D81" s="2" t="s">
        <v>11</v>
      </c>
      <c r="E81" s="1"/>
      <c r="F81" s="1"/>
      <c r="G81" s="1"/>
      <c r="H81" s="13"/>
      <c r="I81" s="13"/>
      <c r="J81" s="13" t="s">
        <v>92</v>
      </c>
      <c r="K81" s="13"/>
      <c r="L81" s="13"/>
      <c r="M81" s="13"/>
      <c r="N81" s="16">
        <f t="shared" si="1"/>
        <v>0</v>
      </c>
    </row>
    <row r="82" spans="1:14" ht="12.75">
      <c r="A82" s="46" t="s">
        <v>98</v>
      </c>
      <c r="B82" s="49" t="s">
        <v>35</v>
      </c>
      <c r="C82" s="49" t="s">
        <v>99</v>
      </c>
      <c r="D82" s="30" t="s">
        <v>95</v>
      </c>
      <c r="E82" s="1"/>
      <c r="F82" s="1"/>
      <c r="G82" s="1"/>
      <c r="H82" s="13"/>
      <c r="I82" s="13"/>
      <c r="J82" s="13"/>
      <c r="K82" s="13"/>
      <c r="L82" s="13"/>
      <c r="M82" s="13"/>
      <c r="N82" s="6">
        <f>SUM(E82:M82)</f>
        <v>0</v>
      </c>
    </row>
    <row r="83" spans="1:14" ht="25.5">
      <c r="A83" s="47"/>
      <c r="B83" s="50"/>
      <c r="C83" s="50"/>
      <c r="D83" s="2" t="s">
        <v>11</v>
      </c>
      <c r="E83" s="1"/>
      <c r="F83" s="1"/>
      <c r="G83" s="1"/>
      <c r="H83" s="13"/>
      <c r="I83" s="13"/>
      <c r="J83" s="13" t="s">
        <v>92</v>
      </c>
      <c r="K83" s="13"/>
      <c r="L83" s="13"/>
      <c r="M83" s="13"/>
      <c r="N83" s="16">
        <f>SUM(E83:M83)</f>
        <v>0</v>
      </c>
    </row>
    <row r="84" spans="1:14" ht="12.75">
      <c r="A84" s="84" t="s">
        <v>101</v>
      </c>
      <c r="B84" s="86" t="s">
        <v>35</v>
      </c>
      <c r="C84" s="86" t="s">
        <v>100</v>
      </c>
      <c r="D84" s="30" t="s">
        <v>95</v>
      </c>
      <c r="E84" s="1"/>
      <c r="F84" s="1"/>
      <c r="G84" s="1"/>
      <c r="H84" s="13"/>
      <c r="I84" s="13"/>
      <c r="J84" s="13"/>
      <c r="K84" s="13"/>
      <c r="L84" s="13"/>
      <c r="M84" s="13"/>
      <c r="N84" s="6">
        <f>SUM(E84:M84)</f>
        <v>0</v>
      </c>
    </row>
    <row r="85" spans="1:14" ht="25.5">
      <c r="A85" s="85"/>
      <c r="B85" s="87"/>
      <c r="C85" s="87"/>
      <c r="D85" s="2" t="s">
        <v>11</v>
      </c>
      <c r="E85" s="1"/>
      <c r="F85" s="1"/>
      <c r="G85" s="1"/>
      <c r="H85" s="13"/>
      <c r="I85" s="13"/>
      <c r="J85" s="13" t="s">
        <v>92</v>
      </c>
      <c r="K85" s="13"/>
      <c r="L85" s="13"/>
      <c r="M85" s="13"/>
      <c r="N85" s="16">
        <f>SUM(E85:M85)</f>
        <v>0</v>
      </c>
    </row>
  </sheetData>
  <sheetProtection/>
  <mergeCells count="105"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3"/>
    <mergeCell ref="B22:B23"/>
    <mergeCell ref="C22:C23"/>
    <mergeCell ref="I19:I21"/>
    <mergeCell ref="J19:J21"/>
    <mergeCell ref="K19:K21"/>
    <mergeCell ref="L19:L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6:A77"/>
    <mergeCell ref="B76:B77"/>
    <mergeCell ref="C76:C77"/>
    <mergeCell ref="A72:A73"/>
    <mergeCell ref="B72:B73"/>
    <mergeCell ref="C72:C73"/>
    <mergeCell ref="A74:A75"/>
    <mergeCell ref="B74:B75"/>
    <mergeCell ref="C74:C75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2021-01-21T05:32:40Z</cp:lastPrinted>
  <dcterms:created xsi:type="dcterms:W3CDTF">1996-10-08T23:32:33Z</dcterms:created>
  <dcterms:modified xsi:type="dcterms:W3CDTF">2021-01-21T12:51:07Z</dcterms:modified>
  <cp:category/>
  <cp:version/>
  <cp:contentType/>
  <cp:contentStatus/>
</cp:coreProperties>
</file>