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09.20 г." sheetId="1" r:id="rId1"/>
  </sheets>
  <definedNames/>
  <calcPr fullCalcOnLoad="1"/>
</workbook>
</file>

<file path=xl/sharedStrings.xml><?xml version="1.0" encoding="utf-8"?>
<sst xmlns="http://schemas.openxmlformats.org/spreadsheetml/2006/main" count="276" uniqueCount="87">
  <si>
    <t>№ п/п</t>
  </si>
  <si>
    <t>статус</t>
  </si>
  <si>
    <t>наименование муниципальной программы, подпрограммы, отдельного мероприятия</t>
  </si>
  <si>
    <t>источники финансирования</t>
  </si>
  <si>
    <t>Финансирование по годам</t>
  </si>
  <si>
    <t>Итого:</t>
  </si>
  <si>
    <t>Муниципальная программа</t>
  </si>
  <si>
    <t>Развитие образования Кильмезского района на 2014-2020 годы</t>
  </si>
  <si>
    <t>Всего:</t>
  </si>
  <si>
    <t>Федеральный бюджет</t>
  </si>
  <si>
    <t>Областной бюджет</t>
  </si>
  <si>
    <t>Местный бюджет</t>
  </si>
  <si>
    <t>иные внебюджетные источники</t>
  </si>
  <si>
    <t>1.1</t>
  </si>
  <si>
    <t>Подпрограмма</t>
  </si>
  <si>
    <t>Развитие дошкольного, общего образования и дополнительного образования детей</t>
  </si>
  <si>
    <t>1.1.1</t>
  </si>
  <si>
    <t>Отдельные мероприятия</t>
  </si>
  <si>
    <t>Развитие системы дошкольного образования</t>
  </si>
  <si>
    <t>1.1.2</t>
  </si>
  <si>
    <t>Развитие системы общего образования</t>
  </si>
  <si>
    <t>1.1.3</t>
  </si>
  <si>
    <t>Развитие дополнительного образования детей физкультурно-спортивной направленности</t>
  </si>
  <si>
    <t>1.1.4</t>
  </si>
  <si>
    <t>Развитие дополнительного образования детей в Доме детского творчества</t>
  </si>
  <si>
    <t>1.1.5</t>
  </si>
  <si>
    <t>1.2</t>
  </si>
  <si>
    <t>Социализация детей-сирот и детей, оставшихся без попечения родителей, лиц из числа детей-сирот и детей, оставшихся без попечения родителей</t>
  </si>
  <si>
    <t>1.2.1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</si>
  <si>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</t>
  </si>
  <si>
    <t>1.2.2</t>
  </si>
  <si>
    <t xml:space="preserve">Назначение и выплата ежемесячного вознаграждения, прчитающегося приемным родителям </t>
  </si>
  <si>
    <t>1.2.3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</si>
  <si>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сЗаконом Кировской области</t>
  </si>
  <si>
    <t>1.3</t>
  </si>
  <si>
    <t>Отдельные мероприятия, не вошедшие в подпрограммы</t>
  </si>
  <si>
    <t>Организация деятельности управления образования администрации Кильмезского района</t>
  </si>
  <si>
    <t>1.4</t>
  </si>
  <si>
    <t>Организация деятельности методического кабинета управления образования администрации Кильмезского района</t>
  </si>
  <si>
    <t>1.5</t>
  </si>
  <si>
    <t>Осуществление деятельности по опеке и попечительству</t>
  </si>
  <si>
    <t>1.6</t>
  </si>
  <si>
    <t>Мероприятия по проведению оздоровительной компании детей</t>
  </si>
  <si>
    <t>1.7</t>
  </si>
  <si>
    <t>Организация занятости детей и подростков</t>
  </si>
  <si>
    <t>1.8</t>
  </si>
  <si>
    <t>Организационно-воспитательные мероприятия с детьми и подростками</t>
  </si>
  <si>
    <t>1.9</t>
  </si>
  <si>
    <t>Улучшение и развитие материально-технической базы учреждений образования</t>
  </si>
  <si>
    <t>1.10</t>
  </si>
  <si>
    <t>проведение капитальных и текущих ремонтов в учреждениях образования района</t>
  </si>
  <si>
    <t>1.11</t>
  </si>
  <si>
    <t>1.12</t>
  </si>
  <si>
    <t>Ремонт спортивного зала в рамках модернизации спортивной инфраструктуры общеобразовательных организаций, расположенных в сельской местности в МКОУ СОШ д.Рыбная Ватага</t>
  </si>
  <si>
    <t>Ремонт спортивного зала муниципального казенного образовательного учреждения основной общеобразовательной школы д.Большой Порек Кильмезского района Кировской области</t>
  </si>
  <si>
    <t>1.13</t>
  </si>
  <si>
    <t>постановлением администрации</t>
  </si>
  <si>
    <t>Кильмезского района</t>
  </si>
  <si>
    <t>Приложение № 5  к муниципальной программе</t>
  </si>
  <si>
    <t>Прогнозная (справочная) оценка ресурсного обеспечения реализации муниципальной программы "Развитие образования Кильмезского района на 2014-2020 годы" за счет всех источников финансирования</t>
  </si>
  <si>
    <t>1.14</t>
  </si>
  <si>
    <t xml:space="preserve">Мероприятия, направленные  на выполнение предписаний надзорных органов и приведение зданий в соответствие  с требованиями, предъявляемыми к безопасности в процессе эксплуатации </t>
  </si>
  <si>
    <t>Развитие муниципального образовательного  бюджетного учреждения дополнительного образования межшкольный учебный комбинат пгт. Кильмезь</t>
  </si>
  <si>
    <t>Предоставление руководителям, педагогическим работникам и иным специалистам (за исключением совместителей) муниципальных образовательных организаций работающим и проживающим в сельских населенных пунктах, поселка городского типа, меры социальной поддержки</t>
  </si>
  <si>
    <t>1.15</t>
  </si>
  <si>
    <t>Ремонт системы отопления в МКОУ ДО Кильмезской ДЮСШ Кильмезского района Кировской области</t>
  </si>
  <si>
    <t>1.16</t>
  </si>
  <si>
    <t>УТВЕРЖДЕНО</t>
  </si>
  <si>
    <t xml:space="preserve"> </t>
  </si>
  <si>
    <t>ВСЕГО:</t>
  </si>
  <si>
    <t>1.17</t>
  </si>
  <si>
    <t>1.18</t>
  </si>
  <si>
    <t>1.19</t>
  </si>
  <si>
    <t xml:space="preserve">Благоустройство зданий муниципальных образовательных организаций в целях соблюдения итребований к воздушно-тепловому режиму, водоснабжению и канализации </t>
  </si>
  <si>
    <t>Приобретение нежилого  здания для размещения муниципального казенного образовательного учреждения дополнительного образования Дом детского творчества пгт.Кильмезь Кильмезского района Кировской обламсти, расположенное поадресу: Кировская область, Кильмезский район, пгт.Кильмезь, ул.Труда, д.13, кадастровый номер 43:11:310128:121</t>
  </si>
  <si>
    <t>Реализация мероприятий федерального проекта "Успех каждого ребенка"</t>
  </si>
  <si>
    <t>1.1.6</t>
  </si>
  <si>
    <t>1.1.7</t>
  </si>
  <si>
    <t>мероприятие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</si>
  <si>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</si>
  <si>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1.20</t>
  </si>
  <si>
    <t>Устройство вентиляции в здании МКОУ ДО ДДТ пгт Кильмезь (п.Кильмезь ул. Труда, 13)</t>
  </si>
  <si>
    <t>Приобретение котла  МКОУ ООШ д.Вихарево Кильмезского района Кировской области</t>
  </si>
  <si>
    <t>1.21</t>
  </si>
  <si>
    <t>Обеспечение персонифицированного финансирования дополнительного образования детей</t>
  </si>
  <si>
    <t>Приложение № 4</t>
  </si>
  <si>
    <t>от   08.09.2020 №  329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</si>
</sst>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21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25" borderId="10" xfId="0" applyFill="1" applyBorder="1" applyAlignment="1">
      <alignment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88" fontId="0" fillId="25" borderId="10" xfId="0" applyNumberFormat="1" applyFill="1" applyBorder="1" applyAlignment="1">
      <alignment/>
    </xf>
    <xf numFmtId="2" fontId="0" fillId="24" borderId="10" xfId="0" applyNumberFormat="1" applyFill="1" applyBorder="1" applyAlignment="1">
      <alignment/>
    </xf>
    <xf numFmtId="188" fontId="0" fillId="24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1" fillId="0" borderId="11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0" fillId="0" borderId="11" xfId="0" applyNumberFormat="1" applyBorder="1" applyAlignment="1">
      <alignment horizontal="right" vertical="center"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181"/>
  <sheetViews>
    <sheetView tabSelected="1" zoomScalePageLayoutView="0" workbookViewId="0" topLeftCell="A107">
      <selection activeCell="E112" sqref="E112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6" customWidth="1"/>
    <col min="9" max="10" width="10.140625" style="6" customWidth="1"/>
    <col min="11" max="11" width="13.00390625" style="6" customWidth="1"/>
    <col min="12" max="13" width="10.28125" style="6" customWidth="1"/>
    <col min="14" max="14" width="11.8515625" style="0" customWidth="1"/>
  </cols>
  <sheetData>
    <row r="1" ht="12.75">
      <c r="J1" s="6" t="s">
        <v>85</v>
      </c>
    </row>
    <row r="3" ht="12.75">
      <c r="J3" s="6" t="s">
        <v>67</v>
      </c>
    </row>
    <row r="4" ht="12.75">
      <c r="J4" s="6" t="s">
        <v>56</v>
      </c>
    </row>
    <row r="5" ht="12.75">
      <c r="J5" s="6" t="s">
        <v>57</v>
      </c>
    </row>
    <row r="6" ht="12.75">
      <c r="J6" s="6" t="s">
        <v>86</v>
      </c>
    </row>
    <row r="8" ht="12.75">
      <c r="B8" t="s">
        <v>58</v>
      </c>
    </row>
    <row r="10" spans="3:10" ht="12.75">
      <c r="C10" s="23" t="s">
        <v>59</v>
      </c>
      <c r="D10" s="23"/>
      <c r="E10" s="23"/>
      <c r="F10" s="23"/>
      <c r="G10" s="23"/>
      <c r="H10" s="23"/>
      <c r="I10" s="23"/>
      <c r="J10" s="23"/>
    </row>
    <row r="11" spans="3:10" ht="12.75">
      <c r="C11" s="23"/>
      <c r="D11" s="23"/>
      <c r="E11" s="23"/>
      <c r="F11" s="23"/>
      <c r="G11" s="23"/>
      <c r="H11" s="23"/>
      <c r="I11" s="23"/>
      <c r="J11" s="23"/>
    </row>
    <row r="12" spans="3:10" ht="12.75">
      <c r="C12" s="23"/>
      <c r="D12" s="23"/>
      <c r="E12" s="23"/>
      <c r="F12" s="23"/>
      <c r="G12" s="23"/>
      <c r="H12" s="23"/>
      <c r="I12" s="23"/>
      <c r="J12" s="23"/>
    </row>
    <row r="13" spans="3:10" ht="12.75">
      <c r="C13" s="5"/>
      <c r="D13" s="5"/>
      <c r="E13" s="5"/>
      <c r="F13" s="5"/>
      <c r="G13" s="5"/>
      <c r="H13" s="7"/>
      <c r="I13" s="7"/>
      <c r="J13" s="7"/>
    </row>
    <row r="14" spans="3:10" ht="12.75">
      <c r="C14" s="5"/>
      <c r="D14" s="5"/>
      <c r="E14" s="5"/>
      <c r="F14" s="5"/>
      <c r="G14" s="5"/>
      <c r="H14" s="7"/>
      <c r="I14" s="7"/>
      <c r="J14" s="7"/>
    </row>
    <row r="16" spans="1:14" ht="12.75">
      <c r="A16" s="24" t="s">
        <v>0</v>
      </c>
      <c r="B16" s="24" t="s">
        <v>1</v>
      </c>
      <c r="C16" s="24" t="s">
        <v>2</v>
      </c>
      <c r="D16" s="24" t="s">
        <v>3</v>
      </c>
      <c r="E16" s="27" t="s">
        <v>4</v>
      </c>
      <c r="F16" s="28"/>
      <c r="G16" s="28"/>
      <c r="H16" s="28"/>
      <c r="I16" s="28"/>
      <c r="J16" s="28"/>
      <c r="K16" s="28"/>
      <c r="L16" s="28"/>
      <c r="M16" s="28"/>
      <c r="N16" s="29"/>
    </row>
    <row r="17" spans="1:14" ht="12.75">
      <c r="A17" s="25"/>
      <c r="B17" s="25"/>
      <c r="C17" s="25"/>
      <c r="D17" s="25"/>
      <c r="E17" s="30"/>
      <c r="F17" s="31"/>
      <c r="G17" s="31"/>
      <c r="H17" s="31"/>
      <c r="I17" s="31"/>
      <c r="J17" s="31"/>
      <c r="K17" s="31"/>
      <c r="L17" s="31"/>
      <c r="M17" s="31"/>
      <c r="N17" s="32"/>
    </row>
    <row r="18" spans="1:14" ht="12.75">
      <c r="A18" s="25"/>
      <c r="B18" s="25"/>
      <c r="C18" s="25"/>
      <c r="D18" s="25"/>
      <c r="E18" s="33"/>
      <c r="F18" s="34"/>
      <c r="G18" s="34"/>
      <c r="H18" s="34"/>
      <c r="I18" s="34"/>
      <c r="J18" s="34"/>
      <c r="K18" s="34"/>
      <c r="L18" s="34"/>
      <c r="M18" s="34"/>
      <c r="N18" s="35"/>
    </row>
    <row r="19" spans="1:14" ht="12.75">
      <c r="A19" s="25"/>
      <c r="B19" s="25"/>
      <c r="C19" s="25"/>
      <c r="D19" s="25"/>
      <c r="E19" s="24">
        <v>2014</v>
      </c>
      <c r="F19" s="24">
        <v>2015</v>
      </c>
      <c r="G19" s="24">
        <v>2016</v>
      </c>
      <c r="H19" s="36">
        <v>2017</v>
      </c>
      <c r="I19" s="36">
        <v>2018</v>
      </c>
      <c r="J19" s="36">
        <v>2019</v>
      </c>
      <c r="K19" s="36">
        <v>2020</v>
      </c>
      <c r="L19" s="36">
        <v>2021</v>
      </c>
      <c r="M19" s="13"/>
      <c r="N19" s="24" t="s">
        <v>5</v>
      </c>
    </row>
    <row r="20" spans="1:14" ht="12.75">
      <c r="A20" s="25"/>
      <c r="B20" s="25"/>
      <c r="C20" s="25"/>
      <c r="D20" s="25"/>
      <c r="E20" s="25"/>
      <c r="F20" s="25"/>
      <c r="G20" s="25"/>
      <c r="H20" s="37"/>
      <c r="I20" s="37"/>
      <c r="J20" s="37"/>
      <c r="K20" s="37"/>
      <c r="L20" s="37"/>
      <c r="M20" s="14">
        <v>2022</v>
      </c>
      <c r="N20" s="25"/>
    </row>
    <row r="21" spans="1:14" ht="12.75">
      <c r="A21" s="26"/>
      <c r="B21" s="26"/>
      <c r="C21" s="26"/>
      <c r="D21" s="26"/>
      <c r="E21" s="26"/>
      <c r="F21" s="26"/>
      <c r="G21" s="26"/>
      <c r="H21" s="38"/>
      <c r="I21" s="38"/>
      <c r="J21" s="38"/>
      <c r="K21" s="38"/>
      <c r="L21" s="38"/>
      <c r="M21" s="15"/>
      <c r="N21" s="26"/>
    </row>
    <row r="22" spans="1:14" ht="12.75" customHeight="1">
      <c r="A22" s="39">
        <v>1</v>
      </c>
      <c r="B22" s="39" t="s">
        <v>6</v>
      </c>
      <c r="C22" s="39" t="s">
        <v>7</v>
      </c>
      <c r="D22" s="4" t="s">
        <v>8</v>
      </c>
      <c r="E22" s="4">
        <f aca="true" t="shared" si="0" ref="E22:L22">E23+E24+E25+E26</f>
        <v>159231.87</v>
      </c>
      <c r="F22" s="4">
        <f t="shared" si="0"/>
        <v>158883.7</v>
      </c>
      <c r="G22" s="4">
        <f t="shared" si="0"/>
        <v>165258.83000000002</v>
      </c>
      <c r="H22" s="8">
        <f t="shared" si="0"/>
        <v>166157.5</v>
      </c>
      <c r="I22" s="8">
        <f>I23+I24+I25+I26</f>
        <v>148197.61</v>
      </c>
      <c r="J22" s="8">
        <f t="shared" si="0"/>
        <v>161085.39</v>
      </c>
      <c r="K22" s="8">
        <f t="shared" si="0"/>
        <v>174633.32100000003</v>
      </c>
      <c r="L22" s="8">
        <f t="shared" si="0"/>
        <v>154703.29</v>
      </c>
      <c r="M22" s="8">
        <f>M23+M24+M25+M26</f>
        <v>154053</v>
      </c>
      <c r="N22" s="4">
        <f aca="true" t="shared" si="1" ref="N22:N31">SUM(E22:M22)</f>
        <v>1442204.5110000002</v>
      </c>
    </row>
    <row r="23" spans="1:14" ht="25.5">
      <c r="A23" s="40"/>
      <c r="B23" s="40"/>
      <c r="C23" s="40"/>
      <c r="D23" s="2" t="s">
        <v>9</v>
      </c>
      <c r="E23" s="1">
        <f aca="true" t="shared" si="2" ref="E23:J23">E28+E68+E88+E93+E98+E103+E108+E113+E118+E123+E128+E133+E138</f>
        <v>994.68</v>
      </c>
      <c r="F23" s="1">
        <f t="shared" si="2"/>
        <v>443.8</v>
      </c>
      <c r="G23" s="1">
        <f t="shared" si="2"/>
        <v>856</v>
      </c>
      <c r="H23" s="9">
        <f t="shared" si="2"/>
        <v>0</v>
      </c>
      <c r="I23" s="9">
        <f t="shared" si="2"/>
        <v>0</v>
      </c>
      <c r="J23" s="9">
        <f t="shared" si="2"/>
        <v>0</v>
      </c>
      <c r="K23" s="9">
        <f>K28+K68+K88+K93+K98+K103+K108+K113+K118+K123+K128+K133+K138+K168</f>
        <v>2483.13</v>
      </c>
      <c r="L23" s="9">
        <f>L28+L68+L88+L93+L98+L103+L108+L113+L118+L123+L128+L133+L138</f>
        <v>6745.8</v>
      </c>
      <c r="M23" s="9">
        <f>M28+M68+M88+M93+M98+M103+M108+M113+M118+M123+M128+M133+M138</f>
        <v>6745.8</v>
      </c>
      <c r="N23" s="10">
        <f>SUM(E23:M23)</f>
        <v>18269.21</v>
      </c>
    </row>
    <row r="24" spans="1:14" ht="25.5">
      <c r="A24" s="40"/>
      <c r="B24" s="40"/>
      <c r="C24" s="40"/>
      <c r="D24" s="2" t="s">
        <v>10</v>
      </c>
      <c r="E24" s="1">
        <f>E29+E69++E89+E94+E99+E104+E109+E114+E119+E124+E129+E134+E139</f>
        <v>108604.6</v>
      </c>
      <c r="F24" s="1">
        <f>F29+F69++F89+F94+F99+F104+F109+F114+F119+F124+F129+F134+F139</f>
        <v>117903</v>
      </c>
      <c r="G24" s="1">
        <f>G29+G69++G89+G94+G99+G104+G109+G114+G119+G124+G129+G134+G139</f>
        <v>117491.94000000002</v>
      </c>
      <c r="H24" s="9">
        <f>H29+H69++H89+H94+H99+H104+H109+H114+H119+H124+H129+H134+H139+H144</f>
        <v>118022.00000000001</v>
      </c>
      <c r="I24" s="9">
        <f>I29+I69++I89+I94+I99+I104+I109+I114+I119+I124+I129+I134+I139+I144+I154</f>
        <v>104293.12999999999</v>
      </c>
      <c r="J24" s="9">
        <f>J29+J69++J89+J94+J99+J104+J109+J114+J119+J124+J129+J134+J139+J159</f>
        <v>113927.27</v>
      </c>
      <c r="K24" s="9">
        <f>K29+K69++K89+K94+K99+K104+K109+K114+K119+K124+K129+K134+K139+K164+K144+K149</f>
        <v>120401.54200000002</v>
      </c>
      <c r="L24" s="9">
        <f>L29+L69++L89+L94+L99+L104+L109+L114+L119+L124+L129+L134+L139</f>
        <v>106350.8</v>
      </c>
      <c r="M24" s="9">
        <f>M29+M69++M89+M94+M99+M104+M109+M114+M119+M124+M129+M134+M139</f>
        <v>106036.7</v>
      </c>
      <c r="N24" s="10">
        <f t="shared" si="1"/>
        <v>1013030.9820000001</v>
      </c>
    </row>
    <row r="25" spans="1:14" ht="25.5">
      <c r="A25" s="40"/>
      <c r="B25" s="40"/>
      <c r="C25" s="40"/>
      <c r="D25" s="2" t="s">
        <v>11</v>
      </c>
      <c r="E25" s="1">
        <f>E30++E70+E90+E95+E100+E105+E110+E115+E120+E125+E130+E140+E135</f>
        <v>48549.59</v>
      </c>
      <c r="F25" s="1">
        <f>F30++F70+F90+F95+F100+F105+F110+F115+F120+F125+F130+F140+F135</f>
        <v>40536.9</v>
      </c>
      <c r="G25" s="1">
        <f>G30++G70+G90+G95+G100+G105+G110+G115+G120+G125+G130+G140+G135</f>
        <v>46910.88999999999</v>
      </c>
      <c r="H25" s="9">
        <f>H30++H70+H90+H95+H100+H105+H110+H115+H120+H125+H130+H140+H135+H145</f>
        <v>48135.5</v>
      </c>
      <c r="I25" s="9">
        <f>I30++I70+I90+I95+I100+I105+I110+I115+I120+I125+I130+I140+I135+I145+I155</f>
        <v>43904.48000000001</v>
      </c>
      <c r="J25" s="9">
        <f>J30++J70+J90+J95+J100+J105+J110+J115+J120+J125+J130+J140+J135+J150+J160</f>
        <v>47158.12000000001</v>
      </c>
      <c r="K25" s="18">
        <f>K30++K70+K90+K95+K100+K105+K110+K115+K120+K125+K130+K140+K135+K170+K145+K165+K180+K175</f>
        <v>51748.649</v>
      </c>
      <c r="L25" s="9">
        <f>L30++L70+L90+L95+L100+L105+L110+L115+L120+L125+L130+L140+L135+L170+L180</f>
        <v>41606.69</v>
      </c>
      <c r="M25" s="9">
        <f>M30++M70+M90+M95+M100+M105+M110+M115+M120+M125+M130+M140+M135+M170+M180</f>
        <v>41270.5</v>
      </c>
      <c r="N25" s="10">
        <f t="shared" si="1"/>
        <v>409821.31899999996</v>
      </c>
    </row>
    <row r="26" spans="1:14" ht="38.25">
      <c r="A26" s="41"/>
      <c r="B26" s="41"/>
      <c r="C26" s="41"/>
      <c r="D26" s="3" t="s">
        <v>12</v>
      </c>
      <c r="E26" s="1">
        <f aca="true" t="shared" si="3" ref="E26:M26">E31++E71+E91+E96+E101+E106+E111+E116+E121+E126+E131+E136+E141</f>
        <v>1083</v>
      </c>
      <c r="F26" s="1">
        <f t="shared" si="3"/>
        <v>0</v>
      </c>
      <c r="G26" s="1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9">
        <f t="shared" si="3"/>
        <v>0</v>
      </c>
      <c r="M26" s="9">
        <f t="shared" si="3"/>
        <v>0</v>
      </c>
      <c r="N26" s="10">
        <f t="shared" si="1"/>
        <v>1083</v>
      </c>
    </row>
    <row r="27" spans="1:14" ht="12.75" customHeight="1">
      <c r="A27" s="42" t="s">
        <v>13</v>
      </c>
      <c r="B27" s="45" t="s">
        <v>14</v>
      </c>
      <c r="C27" s="45" t="s">
        <v>15</v>
      </c>
      <c r="D27" s="4" t="s">
        <v>8</v>
      </c>
      <c r="E27" s="4">
        <f aca="true" t="shared" si="4" ref="E27:M27">E28+E29+E30+E31</f>
        <v>141610.97</v>
      </c>
      <c r="F27" s="4">
        <f t="shared" si="4"/>
        <v>137800.09999999998</v>
      </c>
      <c r="G27" s="4">
        <f t="shared" si="4"/>
        <v>143187.6</v>
      </c>
      <c r="H27" s="8">
        <f t="shared" si="4"/>
        <v>145717.3</v>
      </c>
      <c r="I27" s="8">
        <f t="shared" si="4"/>
        <v>127384.99999999999</v>
      </c>
      <c r="J27" s="8">
        <f t="shared" si="4"/>
        <v>136416.56</v>
      </c>
      <c r="K27" s="8">
        <f t="shared" si="4"/>
        <v>145322.766</v>
      </c>
      <c r="L27" s="8">
        <f t="shared" si="4"/>
        <v>134413.628</v>
      </c>
      <c r="M27" s="8">
        <f t="shared" si="4"/>
        <v>134205.038</v>
      </c>
      <c r="N27" s="4">
        <f t="shared" si="1"/>
        <v>1246058.962</v>
      </c>
    </row>
    <row r="28" spans="1:14" ht="25.5">
      <c r="A28" s="43"/>
      <c r="B28" s="46"/>
      <c r="C28" s="46"/>
      <c r="D28" s="2" t="s">
        <v>9</v>
      </c>
      <c r="E28" s="1">
        <f aca="true" t="shared" si="5" ref="E28:J31">E33+E38+E43+E48+E53</f>
        <v>994.68</v>
      </c>
      <c r="F28" s="1">
        <f t="shared" si="5"/>
        <v>0</v>
      </c>
      <c r="G28" s="1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17">
        <f>K33+K38+K43+K48+K53+K58+K63</f>
        <v>2483.13</v>
      </c>
      <c r="L28" s="9">
        <f>L33+L38+L43+L48+L53+L58+L63</f>
        <v>6745.8</v>
      </c>
      <c r="M28" s="9">
        <f>M33+M38+M43+M48+M53+M58+M63</f>
        <v>6745.8</v>
      </c>
      <c r="N28" s="10">
        <f>SUM(E28:M28)</f>
        <v>16969.41</v>
      </c>
    </row>
    <row r="29" spans="1:14" ht="25.5">
      <c r="A29" s="43"/>
      <c r="B29" s="46"/>
      <c r="C29" s="46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9">
        <f t="shared" si="5"/>
        <v>99447.5</v>
      </c>
      <c r="I29" s="9">
        <f t="shared" si="5"/>
        <v>85710.89999999998</v>
      </c>
      <c r="J29" s="9">
        <f t="shared" si="5"/>
        <v>92642.4</v>
      </c>
      <c r="K29" s="9">
        <f aca="true" t="shared" si="6" ref="K29:M31">K34+K39+K44+K49+K54</f>
        <v>94361.6</v>
      </c>
      <c r="L29" s="9">
        <f t="shared" si="6"/>
        <v>89404.2</v>
      </c>
      <c r="M29" s="9">
        <f t="shared" si="6"/>
        <v>89534.2</v>
      </c>
      <c r="N29" s="10">
        <f t="shared" si="1"/>
        <v>840898.8999999999</v>
      </c>
    </row>
    <row r="30" spans="1:14" ht="25.5">
      <c r="A30" s="43"/>
      <c r="B30" s="46"/>
      <c r="C30" s="46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9">
        <f t="shared" si="5"/>
        <v>46269.799999999996</v>
      </c>
      <c r="I30" s="9">
        <f t="shared" si="5"/>
        <v>41674.100000000006</v>
      </c>
      <c r="J30" s="9">
        <f t="shared" si="5"/>
        <v>43774.16</v>
      </c>
      <c r="K30" s="18">
        <f t="shared" si="6"/>
        <v>48478.036</v>
      </c>
      <c r="L30" s="9">
        <f t="shared" si="6"/>
        <v>38263.628000000004</v>
      </c>
      <c r="M30" s="9">
        <f t="shared" si="6"/>
        <v>37925.038</v>
      </c>
      <c r="N30" s="10">
        <f t="shared" si="1"/>
        <v>387107.652</v>
      </c>
    </row>
    <row r="31" spans="1:14" ht="38.25">
      <c r="A31" s="44"/>
      <c r="B31" s="47"/>
      <c r="C31" s="47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9">
        <f t="shared" si="5"/>
        <v>0</v>
      </c>
      <c r="I31" s="9">
        <f t="shared" si="5"/>
        <v>0</v>
      </c>
      <c r="J31" s="9">
        <f t="shared" si="5"/>
        <v>0</v>
      </c>
      <c r="K31" s="9">
        <f t="shared" si="6"/>
        <v>0</v>
      </c>
      <c r="L31" s="9">
        <f t="shared" si="6"/>
        <v>0</v>
      </c>
      <c r="M31" s="9">
        <f t="shared" si="6"/>
        <v>0</v>
      </c>
      <c r="N31" s="10">
        <f t="shared" si="1"/>
        <v>1083</v>
      </c>
    </row>
    <row r="32" spans="1:14" ht="12.75" customHeight="1">
      <c r="A32" s="48" t="s">
        <v>16</v>
      </c>
      <c r="B32" s="39" t="s">
        <v>17</v>
      </c>
      <c r="C32" s="39" t="s">
        <v>18</v>
      </c>
      <c r="D32" s="4" t="s">
        <v>8</v>
      </c>
      <c r="E32" s="4">
        <f aca="true" t="shared" si="7" ref="E32:M32">E33+E34+E35+E36</f>
        <v>29260.340000000004</v>
      </c>
      <c r="F32" s="4">
        <f t="shared" si="7"/>
        <v>28756.5</v>
      </c>
      <c r="G32" s="4">
        <f t="shared" si="7"/>
        <v>27964.9</v>
      </c>
      <c r="H32" s="8">
        <f t="shared" si="7"/>
        <v>28889</v>
      </c>
      <c r="I32" s="8">
        <f t="shared" si="7"/>
        <v>31998.199999999997</v>
      </c>
      <c r="J32" s="8">
        <f t="shared" si="7"/>
        <v>36250.8</v>
      </c>
      <c r="K32" s="8">
        <f t="shared" si="7"/>
        <v>40475.3</v>
      </c>
      <c r="L32" s="8">
        <f t="shared" si="7"/>
        <v>32231.1</v>
      </c>
      <c r="M32" s="8">
        <f t="shared" si="7"/>
        <v>31965</v>
      </c>
      <c r="N32" s="4">
        <f>SUM(E32:M32)</f>
        <v>287791.14</v>
      </c>
    </row>
    <row r="33" spans="1:14" ht="25.5">
      <c r="A33" s="49"/>
      <c r="B33" s="40"/>
      <c r="C33" s="40"/>
      <c r="D33" s="2" t="s">
        <v>9</v>
      </c>
      <c r="E33" s="1">
        <v>994.68</v>
      </c>
      <c r="F33" s="1"/>
      <c r="G33" s="1"/>
      <c r="H33" s="9"/>
      <c r="I33" s="9"/>
      <c r="J33" s="9"/>
      <c r="K33" s="9"/>
      <c r="L33" s="9"/>
      <c r="M33" s="9"/>
      <c r="N33" s="10">
        <f>SUM(E33:L33)</f>
        <v>994.68</v>
      </c>
    </row>
    <row r="34" spans="1:14" ht="25.5">
      <c r="A34" s="49"/>
      <c r="B34" s="40"/>
      <c r="C34" s="40"/>
      <c r="D34" s="2" t="s">
        <v>10</v>
      </c>
      <c r="E34" s="1">
        <v>11652.1</v>
      </c>
      <c r="F34" s="1">
        <v>14569.9</v>
      </c>
      <c r="G34" s="1">
        <v>13161.6</v>
      </c>
      <c r="H34" s="9">
        <v>12578.1</v>
      </c>
      <c r="I34" s="9">
        <v>16790.1</v>
      </c>
      <c r="J34" s="9">
        <v>19973.2</v>
      </c>
      <c r="K34" s="9">
        <v>23269.7</v>
      </c>
      <c r="L34" s="9">
        <v>19895.2</v>
      </c>
      <c r="M34" s="9">
        <v>19895.2</v>
      </c>
      <c r="N34" s="10">
        <f>SUM(E34:M34)</f>
        <v>151785.1</v>
      </c>
    </row>
    <row r="35" spans="1:14" ht="25.5">
      <c r="A35" s="49"/>
      <c r="B35" s="40"/>
      <c r="C35" s="40"/>
      <c r="D35" s="2" t="s">
        <v>11</v>
      </c>
      <c r="E35" s="1">
        <v>16613.56</v>
      </c>
      <c r="F35" s="1">
        <v>14186.6</v>
      </c>
      <c r="G35" s="1">
        <v>14803.3</v>
      </c>
      <c r="H35" s="9">
        <v>16310.9</v>
      </c>
      <c r="I35" s="9">
        <v>15208.1</v>
      </c>
      <c r="J35" s="9">
        <v>16277.6</v>
      </c>
      <c r="K35" s="9">
        <v>17205.6</v>
      </c>
      <c r="L35" s="9">
        <v>12335.9</v>
      </c>
      <c r="M35" s="9">
        <v>12069.8</v>
      </c>
      <c r="N35" s="10">
        <f>SUM(E35:M35)</f>
        <v>135011.36</v>
      </c>
    </row>
    <row r="36" spans="1:14" ht="38.25">
      <c r="A36" s="50"/>
      <c r="B36" s="41"/>
      <c r="C36" s="41"/>
      <c r="D36" s="3" t="s">
        <v>12</v>
      </c>
      <c r="E36" s="1"/>
      <c r="F36" s="1"/>
      <c r="G36" s="1"/>
      <c r="H36" s="9"/>
      <c r="I36" s="9"/>
      <c r="J36" s="9"/>
      <c r="K36" s="9"/>
      <c r="L36" s="9"/>
      <c r="M36" s="9"/>
      <c r="N36" s="10">
        <f>SUM(E36:L36)</f>
        <v>0</v>
      </c>
    </row>
    <row r="37" spans="1:14" ht="12.75" customHeight="1">
      <c r="A37" s="48" t="s">
        <v>19</v>
      </c>
      <c r="B37" s="39" t="s">
        <v>17</v>
      </c>
      <c r="C37" s="39" t="s">
        <v>20</v>
      </c>
      <c r="D37" s="4" t="s">
        <v>8</v>
      </c>
      <c r="E37" s="4">
        <f aca="true" t="shared" si="8" ref="E37:M37">E38+E39+E40+E41</f>
        <v>104336.13</v>
      </c>
      <c r="F37" s="4">
        <f t="shared" si="8"/>
        <v>102342.4</v>
      </c>
      <c r="G37" s="4">
        <f t="shared" si="8"/>
        <v>107319.20000000001</v>
      </c>
      <c r="H37" s="8">
        <f t="shared" si="8"/>
        <v>108504.7</v>
      </c>
      <c r="I37" s="8">
        <f t="shared" si="8"/>
        <v>85625.4</v>
      </c>
      <c r="J37" s="8">
        <f t="shared" si="8"/>
        <v>88729.86</v>
      </c>
      <c r="K37" s="8">
        <f>K38+K39+K40+K41</f>
        <v>89178.679</v>
      </c>
      <c r="L37" s="8">
        <f t="shared" si="8"/>
        <v>83185.5</v>
      </c>
      <c r="M37" s="8">
        <f t="shared" si="8"/>
        <v>83211.5</v>
      </c>
      <c r="N37" s="4">
        <f>SUM(E37:M37)</f>
        <v>852433.369</v>
      </c>
    </row>
    <row r="38" spans="1:14" ht="25.5">
      <c r="A38" s="49"/>
      <c r="B38" s="40"/>
      <c r="C38" s="40"/>
      <c r="D38" s="2" t="s">
        <v>9</v>
      </c>
      <c r="E38" s="1"/>
      <c r="F38" s="1"/>
      <c r="G38" s="1"/>
      <c r="H38" s="9"/>
      <c r="I38" s="9"/>
      <c r="J38" s="9"/>
      <c r="K38" s="9"/>
      <c r="L38" s="9"/>
      <c r="M38" s="9"/>
      <c r="N38" s="10">
        <f>SUM(E38:L38)+M38</f>
        <v>0</v>
      </c>
    </row>
    <row r="39" spans="1:14" ht="25.5">
      <c r="A39" s="49"/>
      <c r="B39" s="40"/>
      <c r="C39" s="40"/>
      <c r="D39" s="2" t="s">
        <v>10</v>
      </c>
      <c r="E39" s="1">
        <v>80621</v>
      </c>
      <c r="F39" s="1">
        <v>82858</v>
      </c>
      <c r="G39" s="1">
        <v>83825.3</v>
      </c>
      <c r="H39" s="9">
        <v>84807.4</v>
      </c>
      <c r="I39" s="9">
        <v>65154.7</v>
      </c>
      <c r="J39" s="9">
        <v>68281.7</v>
      </c>
      <c r="K39" s="9">
        <v>67835.5</v>
      </c>
      <c r="L39" s="9">
        <v>65277</v>
      </c>
      <c r="M39" s="9">
        <v>65402</v>
      </c>
      <c r="N39" s="10">
        <f>SUM(E39:M39)</f>
        <v>664062.6</v>
      </c>
    </row>
    <row r="40" spans="1:14" ht="25.5">
      <c r="A40" s="49"/>
      <c r="B40" s="40"/>
      <c r="C40" s="40"/>
      <c r="D40" s="2" t="s">
        <v>11</v>
      </c>
      <c r="E40" s="1">
        <v>23715.13</v>
      </c>
      <c r="F40" s="1">
        <v>19484.4</v>
      </c>
      <c r="G40" s="1">
        <v>23493.9</v>
      </c>
      <c r="H40" s="9">
        <v>23697.3</v>
      </c>
      <c r="I40" s="9">
        <v>20470.7</v>
      </c>
      <c r="J40" s="9">
        <v>20448.16</v>
      </c>
      <c r="K40" s="16">
        <v>21343.179</v>
      </c>
      <c r="L40" s="9">
        <v>17908.5</v>
      </c>
      <c r="M40" s="9">
        <v>17809.5</v>
      </c>
      <c r="N40" s="10">
        <f>SUM(E40:M40)</f>
        <v>188370.769</v>
      </c>
    </row>
    <row r="41" spans="1:14" ht="38.25">
      <c r="A41" s="50"/>
      <c r="B41" s="41"/>
      <c r="C41" s="41"/>
      <c r="D41" s="3" t="s">
        <v>12</v>
      </c>
      <c r="E41" s="1"/>
      <c r="F41" s="1"/>
      <c r="G41" s="1"/>
      <c r="H41" s="9"/>
      <c r="I41" s="9"/>
      <c r="J41" s="9"/>
      <c r="K41" s="9"/>
      <c r="L41" s="9"/>
      <c r="M41" s="9"/>
      <c r="N41" s="10">
        <f>SUM(E41:L41)</f>
        <v>0</v>
      </c>
    </row>
    <row r="42" spans="1:14" ht="12.75" customHeight="1">
      <c r="A42" s="48" t="s">
        <v>21</v>
      </c>
      <c r="B42" s="39" t="s">
        <v>17</v>
      </c>
      <c r="C42" s="39" t="s">
        <v>22</v>
      </c>
      <c r="D42" s="4" t="s">
        <v>8</v>
      </c>
      <c r="E42" s="4">
        <f aca="true" t="shared" si="9" ref="E42:M42">E43+E44+E45+E46</f>
        <v>2545.6</v>
      </c>
      <c r="F42" s="4">
        <f t="shared" si="9"/>
        <v>2635.2</v>
      </c>
      <c r="G42" s="4">
        <f t="shared" si="9"/>
        <v>3209.8999999999996</v>
      </c>
      <c r="H42" s="8">
        <f t="shared" si="9"/>
        <v>3480</v>
      </c>
      <c r="I42" s="8">
        <f t="shared" si="9"/>
        <v>3956.8</v>
      </c>
      <c r="J42" s="8">
        <f t="shared" si="9"/>
        <v>4200.1</v>
      </c>
      <c r="K42" s="8">
        <f t="shared" si="9"/>
        <v>4561.5</v>
      </c>
      <c r="L42" s="8">
        <f t="shared" si="9"/>
        <v>4377.7</v>
      </c>
      <c r="M42" s="8">
        <f t="shared" si="9"/>
        <v>4398.3</v>
      </c>
      <c r="N42" s="4">
        <f>SUM(E42:M42)</f>
        <v>33365.1</v>
      </c>
    </row>
    <row r="43" spans="1:14" ht="25.5">
      <c r="A43" s="49"/>
      <c r="B43" s="40"/>
      <c r="C43" s="40"/>
      <c r="D43" s="2" t="s">
        <v>9</v>
      </c>
      <c r="E43" s="1"/>
      <c r="F43" s="1"/>
      <c r="G43" s="1"/>
      <c r="H43" s="9"/>
      <c r="I43" s="9"/>
      <c r="J43" s="9"/>
      <c r="K43" s="9"/>
      <c r="L43" s="9"/>
      <c r="M43" s="9"/>
      <c r="N43" s="10">
        <f aca="true" t="shared" si="10" ref="N43:N113">SUM(E43:M43)</f>
        <v>0</v>
      </c>
    </row>
    <row r="44" spans="1:14" ht="25.5">
      <c r="A44" s="49"/>
      <c r="B44" s="40"/>
      <c r="C44" s="40"/>
      <c r="D44" s="2" t="s">
        <v>10</v>
      </c>
      <c r="E44" s="1"/>
      <c r="F44" s="1">
        <v>766</v>
      </c>
      <c r="G44" s="1">
        <v>626.8</v>
      </c>
      <c r="H44" s="9">
        <v>1013</v>
      </c>
      <c r="I44" s="9">
        <v>1674.7</v>
      </c>
      <c r="J44" s="9">
        <v>2026.6</v>
      </c>
      <c r="K44" s="9">
        <v>1679.7</v>
      </c>
      <c r="L44" s="9">
        <v>2284</v>
      </c>
      <c r="M44" s="9">
        <v>2286</v>
      </c>
      <c r="N44" s="10">
        <f t="shared" si="10"/>
        <v>12356.8</v>
      </c>
    </row>
    <row r="45" spans="1:14" ht="25.5">
      <c r="A45" s="49"/>
      <c r="B45" s="40"/>
      <c r="C45" s="40"/>
      <c r="D45" s="2" t="s">
        <v>11</v>
      </c>
      <c r="E45" s="1">
        <v>2545.6</v>
      </c>
      <c r="F45" s="1">
        <v>1869.2</v>
      </c>
      <c r="G45" s="1">
        <v>2583.1</v>
      </c>
      <c r="H45" s="9">
        <v>2467</v>
      </c>
      <c r="I45" s="9">
        <v>2282.1</v>
      </c>
      <c r="J45" s="9">
        <v>2173.5</v>
      </c>
      <c r="K45" s="9">
        <v>2881.8</v>
      </c>
      <c r="L45" s="9">
        <v>2093.7</v>
      </c>
      <c r="M45" s="9">
        <v>2112.3</v>
      </c>
      <c r="N45" s="10">
        <f t="shared" si="10"/>
        <v>21008.3</v>
      </c>
    </row>
    <row r="46" spans="1:14" ht="38.25">
      <c r="A46" s="50"/>
      <c r="B46" s="41"/>
      <c r="C46" s="41"/>
      <c r="D46" s="3" t="s">
        <v>12</v>
      </c>
      <c r="E46" s="1"/>
      <c r="F46" s="1"/>
      <c r="G46" s="1"/>
      <c r="H46" s="9"/>
      <c r="I46" s="9"/>
      <c r="J46" s="9"/>
      <c r="K46" s="9"/>
      <c r="L46" s="9"/>
      <c r="M46" s="9"/>
      <c r="N46" s="10">
        <f t="shared" si="10"/>
        <v>0</v>
      </c>
    </row>
    <row r="47" spans="1:14" ht="12.75" customHeight="1">
      <c r="A47" s="48" t="s">
        <v>23</v>
      </c>
      <c r="B47" s="39" t="s">
        <v>17</v>
      </c>
      <c r="C47" s="39" t="s">
        <v>24</v>
      </c>
      <c r="D47" s="4" t="s">
        <v>8</v>
      </c>
      <c r="E47" s="4">
        <f aca="true" t="shared" si="11" ref="E47:M47">E48+E49+E50+E51</f>
        <v>2460.7</v>
      </c>
      <c r="F47" s="4">
        <f t="shared" si="11"/>
        <v>2324.8</v>
      </c>
      <c r="G47" s="4">
        <f t="shared" si="11"/>
        <v>2768.3999999999996</v>
      </c>
      <c r="H47" s="8">
        <f t="shared" si="11"/>
        <v>2950.1</v>
      </c>
      <c r="I47" s="8">
        <f t="shared" si="11"/>
        <v>3370.2</v>
      </c>
      <c r="J47" s="8">
        <f t="shared" si="11"/>
        <v>3741.3</v>
      </c>
      <c r="K47" s="8">
        <f t="shared" si="11"/>
        <v>4637.156999999999</v>
      </c>
      <c r="L47" s="8">
        <f t="shared" si="11"/>
        <v>3882.428</v>
      </c>
      <c r="M47" s="8">
        <f t="shared" si="11"/>
        <v>3890.2380000000003</v>
      </c>
      <c r="N47" s="4">
        <f t="shared" si="10"/>
        <v>30025.323</v>
      </c>
    </row>
    <row r="48" spans="1:14" ht="25.5">
      <c r="A48" s="49"/>
      <c r="B48" s="40"/>
      <c r="C48" s="40"/>
      <c r="D48" s="2" t="s">
        <v>9</v>
      </c>
      <c r="E48" s="1"/>
      <c r="F48" s="1"/>
      <c r="G48" s="1"/>
      <c r="H48" s="9"/>
      <c r="I48" s="9"/>
      <c r="J48" s="9"/>
      <c r="K48" s="9"/>
      <c r="L48" s="9"/>
      <c r="M48" s="9"/>
      <c r="N48" s="10">
        <f t="shared" si="10"/>
        <v>0</v>
      </c>
    </row>
    <row r="49" spans="1:14" ht="25.5">
      <c r="A49" s="49"/>
      <c r="B49" s="40"/>
      <c r="C49" s="40"/>
      <c r="D49" s="2" t="s">
        <v>10</v>
      </c>
      <c r="E49" s="1"/>
      <c r="F49" s="1">
        <v>677</v>
      </c>
      <c r="G49" s="1">
        <v>550.3</v>
      </c>
      <c r="H49" s="9">
        <v>916.1</v>
      </c>
      <c r="I49" s="9">
        <v>1480.9</v>
      </c>
      <c r="J49" s="9">
        <v>1572.9</v>
      </c>
      <c r="K49" s="9">
        <v>1053.1</v>
      </c>
      <c r="L49" s="9">
        <v>1424.4</v>
      </c>
      <c r="M49" s="9">
        <v>1427.4</v>
      </c>
      <c r="N49" s="10">
        <f t="shared" si="10"/>
        <v>9102.1</v>
      </c>
    </row>
    <row r="50" spans="1:14" ht="25.5">
      <c r="A50" s="49"/>
      <c r="B50" s="40"/>
      <c r="C50" s="40"/>
      <c r="D50" s="2" t="s">
        <v>11</v>
      </c>
      <c r="E50" s="1">
        <v>2460.7</v>
      </c>
      <c r="F50" s="1">
        <v>1647.8</v>
      </c>
      <c r="G50" s="1">
        <v>2218.1</v>
      </c>
      <c r="H50" s="9">
        <v>2034</v>
      </c>
      <c r="I50" s="9">
        <v>1889.3</v>
      </c>
      <c r="J50" s="9">
        <v>2168.4</v>
      </c>
      <c r="K50" s="12">
        <v>3584.057</v>
      </c>
      <c r="L50" s="9">
        <v>2458.028</v>
      </c>
      <c r="M50" s="9">
        <v>2462.838</v>
      </c>
      <c r="N50" s="10">
        <f t="shared" si="10"/>
        <v>20923.222999999998</v>
      </c>
    </row>
    <row r="51" spans="1:14" ht="38.25">
      <c r="A51" s="50"/>
      <c r="B51" s="41"/>
      <c r="C51" s="41"/>
      <c r="D51" s="3" t="s">
        <v>12</v>
      </c>
      <c r="E51" s="1"/>
      <c r="F51" s="1"/>
      <c r="G51" s="1"/>
      <c r="H51" s="9"/>
      <c r="I51" s="9"/>
      <c r="J51" s="9"/>
      <c r="K51" s="9"/>
      <c r="L51" s="9"/>
      <c r="M51" s="9"/>
      <c r="N51" s="10">
        <f t="shared" si="10"/>
        <v>0</v>
      </c>
    </row>
    <row r="52" spans="1:14" ht="12.75" customHeight="1">
      <c r="A52" s="48" t="s">
        <v>25</v>
      </c>
      <c r="B52" s="39" t="s">
        <v>17</v>
      </c>
      <c r="C52" s="39" t="s">
        <v>62</v>
      </c>
      <c r="D52" s="4" t="s">
        <v>8</v>
      </c>
      <c r="E52" s="4">
        <f aca="true" t="shared" si="12" ref="E52:M52">E53+E54+E55+E56</f>
        <v>3008.2</v>
      </c>
      <c r="F52" s="4">
        <f t="shared" si="12"/>
        <v>1741.2</v>
      </c>
      <c r="G52" s="4">
        <f t="shared" si="12"/>
        <v>1925.1999999999998</v>
      </c>
      <c r="H52" s="8">
        <f t="shared" si="12"/>
        <v>1893.5</v>
      </c>
      <c r="I52" s="8">
        <f t="shared" si="12"/>
        <v>2434.4</v>
      </c>
      <c r="J52" s="8">
        <f t="shared" si="12"/>
        <v>3494.5</v>
      </c>
      <c r="K52" s="8">
        <f t="shared" si="12"/>
        <v>3987</v>
      </c>
      <c r="L52" s="8">
        <f t="shared" si="12"/>
        <v>3991.1</v>
      </c>
      <c r="M52" s="8">
        <f t="shared" si="12"/>
        <v>3994.2</v>
      </c>
      <c r="N52" s="4">
        <f t="shared" si="10"/>
        <v>26469.3</v>
      </c>
    </row>
    <row r="53" spans="1:14" ht="25.5">
      <c r="A53" s="49"/>
      <c r="B53" s="40"/>
      <c r="C53" s="40"/>
      <c r="D53" s="2" t="s">
        <v>9</v>
      </c>
      <c r="E53" s="1"/>
      <c r="F53" s="1"/>
      <c r="G53" s="1"/>
      <c r="H53" s="9"/>
      <c r="I53" s="9"/>
      <c r="J53" s="9"/>
      <c r="K53" s="9"/>
      <c r="L53" s="9"/>
      <c r="M53" s="9"/>
      <c r="N53" s="10">
        <f t="shared" si="10"/>
        <v>0</v>
      </c>
    </row>
    <row r="54" spans="1:14" ht="25.5">
      <c r="A54" s="49"/>
      <c r="B54" s="40"/>
      <c r="C54" s="40"/>
      <c r="D54" s="2" t="s">
        <v>10</v>
      </c>
      <c r="E54" s="1">
        <v>448</v>
      </c>
      <c r="F54" s="1"/>
      <c r="G54" s="1">
        <v>42.1</v>
      </c>
      <c r="H54" s="9">
        <v>132.9</v>
      </c>
      <c r="I54" s="9">
        <v>610.5</v>
      </c>
      <c r="J54" s="9">
        <v>788</v>
      </c>
      <c r="K54" s="9">
        <v>523.6</v>
      </c>
      <c r="L54" s="9">
        <v>523.6</v>
      </c>
      <c r="M54" s="9">
        <v>523.6</v>
      </c>
      <c r="N54" s="10">
        <f t="shared" si="10"/>
        <v>3592.2999999999997</v>
      </c>
    </row>
    <row r="55" spans="1:14" ht="25.5">
      <c r="A55" s="49"/>
      <c r="B55" s="40"/>
      <c r="C55" s="40"/>
      <c r="D55" s="2" t="s">
        <v>11</v>
      </c>
      <c r="E55" s="1">
        <v>1477.2</v>
      </c>
      <c r="F55" s="1">
        <v>1741.2</v>
      </c>
      <c r="G55" s="1">
        <v>1883.1</v>
      </c>
      <c r="H55" s="9">
        <v>1760.6</v>
      </c>
      <c r="I55" s="9">
        <v>1823.9</v>
      </c>
      <c r="J55" s="9">
        <v>2706.5</v>
      </c>
      <c r="K55" s="9">
        <v>3463.4</v>
      </c>
      <c r="L55" s="9">
        <v>3467.5</v>
      </c>
      <c r="M55" s="9">
        <v>3470.6</v>
      </c>
      <c r="N55" s="10">
        <f t="shared" si="10"/>
        <v>21794</v>
      </c>
    </row>
    <row r="56" spans="1:14" ht="38.25">
      <c r="A56" s="50"/>
      <c r="B56" s="41"/>
      <c r="C56" s="41"/>
      <c r="D56" s="3" t="s">
        <v>12</v>
      </c>
      <c r="E56" s="1">
        <v>1083</v>
      </c>
      <c r="F56" s="1"/>
      <c r="G56" s="1"/>
      <c r="H56" s="9"/>
      <c r="I56" s="9"/>
      <c r="J56" s="9"/>
      <c r="K56" s="9"/>
      <c r="L56" s="9"/>
      <c r="M56" s="9"/>
      <c r="N56" s="10">
        <f t="shared" si="10"/>
        <v>1083</v>
      </c>
    </row>
    <row r="57" spans="1:14" ht="12.75" customHeight="1">
      <c r="A57" s="48" t="s">
        <v>76</v>
      </c>
      <c r="B57" s="39" t="s">
        <v>17</v>
      </c>
      <c r="C57" s="51" t="s">
        <v>78</v>
      </c>
      <c r="D57" s="4" t="s">
        <v>8</v>
      </c>
      <c r="E57" s="4">
        <f aca="true" t="shared" si="13" ref="E57:J57">E58+E59+E60+E61</f>
        <v>0</v>
      </c>
      <c r="F57" s="4">
        <f t="shared" si="13"/>
        <v>0</v>
      </c>
      <c r="G57" s="4">
        <f t="shared" si="13"/>
        <v>0</v>
      </c>
      <c r="H57" s="8">
        <f t="shared" si="13"/>
        <v>0</v>
      </c>
      <c r="I57" s="8">
        <f t="shared" si="13"/>
        <v>0</v>
      </c>
      <c r="J57" s="8">
        <f t="shared" si="13"/>
        <v>0</v>
      </c>
      <c r="K57" s="8">
        <f>K58+K59+K60+K61</f>
        <v>1692.6</v>
      </c>
      <c r="L57" s="8">
        <f>L58+L59+L60+L61</f>
        <v>5077.8</v>
      </c>
      <c r="M57" s="8">
        <f>M58+M59+M60+M61</f>
        <v>5077.8</v>
      </c>
      <c r="N57" s="4">
        <f>SUM(E57:M57)</f>
        <v>11848.2</v>
      </c>
    </row>
    <row r="58" spans="1:14" ht="25.5">
      <c r="A58" s="49"/>
      <c r="B58" s="40"/>
      <c r="C58" s="52"/>
      <c r="D58" s="2" t="s">
        <v>9</v>
      </c>
      <c r="E58" s="1"/>
      <c r="F58" s="1"/>
      <c r="G58" s="1"/>
      <c r="H58" s="9"/>
      <c r="I58" s="9"/>
      <c r="J58" s="9"/>
      <c r="K58" s="9">
        <v>1692.6</v>
      </c>
      <c r="L58" s="9">
        <v>5077.8</v>
      </c>
      <c r="M58" s="9">
        <v>5077.8</v>
      </c>
      <c r="N58" s="10">
        <f>SUM(E58:M58)</f>
        <v>11848.2</v>
      </c>
    </row>
    <row r="59" spans="1:14" ht="25.5">
      <c r="A59" s="49"/>
      <c r="B59" s="40"/>
      <c r="C59" s="52"/>
      <c r="D59" s="2" t="s">
        <v>10</v>
      </c>
      <c r="E59" s="1"/>
      <c r="F59" s="1"/>
      <c r="G59" s="1"/>
      <c r="H59" s="9"/>
      <c r="I59" s="9"/>
      <c r="J59" s="9"/>
      <c r="K59" s="9"/>
      <c r="L59" s="9"/>
      <c r="M59" s="9"/>
      <c r="N59" s="10">
        <f>SUM(E59:M59)</f>
        <v>0</v>
      </c>
    </row>
    <row r="60" spans="1:14" ht="25.5">
      <c r="A60" s="49"/>
      <c r="B60" s="40"/>
      <c r="C60" s="52"/>
      <c r="D60" s="2" t="s">
        <v>11</v>
      </c>
      <c r="E60" s="1"/>
      <c r="F60" s="1"/>
      <c r="G60" s="1"/>
      <c r="H60" s="9"/>
      <c r="I60" s="9"/>
      <c r="J60" s="9"/>
      <c r="K60" s="9"/>
      <c r="L60" s="9"/>
      <c r="M60" s="9"/>
      <c r="N60" s="10">
        <f>SUM(E60:M60)</f>
        <v>0</v>
      </c>
    </row>
    <row r="61" spans="1:14" ht="38.25">
      <c r="A61" s="50"/>
      <c r="B61" s="41"/>
      <c r="C61" s="53"/>
      <c r="D61" s="3" t="s">
        <v>12</v>
      </c>
      <c r="E61" s="1"/>
      <c r="F61" s="1"/>
      <c r="G61" s="1"/>
      <c r="H61" s="9"/>
      <c r="I61" s="9"/>
      <c r="J61" s="9"/>
      <c r="K61" s="9"/>
      <c r="L61" s="9"/>
      <c r="M61" s="9"/>
      <c r="N61" s="10">
        <f>SUM(E61:L61)</f>
        <v>0</v>
      </c>
    </row>
    <row r="62" spans="1:14" ht="12.75" customHeight="1">
      <c r="A62" s="48" t="s">
        <v>77</v>
      </c>
      <c r="B62" s="39" t="s">
        <v>17</v>
      </c>
      <c r="C62" s="54" t="s">
        <v>79</v>
      </c>
      <c r="D62" s="4" t="s">
        <v>8</v>
      </c>
      <c r="E62" s="4">
        <f aca="true" t="shared" si="14" ref="E62:J62">E63+E64+E65+E66</f>
        <v>0</v>
      </c>
      <c r="F62" s="4">
        <f t="shared" si="14"/>
        <v>0</v>
      </c>
      <c r="G62" s="4">
        <f t="shared" si="14"/>
        <v>0</v>
      </c>
      <c r="H62" s="8">
        <f t="shared" si="14"/>
        <v>0</v>
      </c>
      <c r="I62" s="8">
        <f t="shared" si="14"/>
        <v>0</v>
      </c>
      <c r="J62" s="8">
        <f t="shared" si="14"/>
        <v>0</v>
      </c>
      <c r="K62" s="8">
        <f>K63+K64+K65+K66</f>
        <v>830.06</v>
      </c>
      <c r="L62" s="8">
        <f>L63+L64+L65+L66</f>
        <v>1755.79</v>
      </c>
      <c r="M62" s="8">
        <f>M63+M64+M65+M66</f>
        <v>1755.79</v>
      </c>
      <c r="N62" s="4">
        <f>SUM(E62:M62)</f>
        <v>4341.639999999999</v>
      </c>
    </row>
    <row r="63" spans="1:14" ht="25.5">
      <c r="A63" s="49"/>
      <c r="B63" s="40"/>
      <c r="C63" s="40"/>
      <c r="D63" s="2" t="s">
        <v>9</v>
      </c>
      <c r="E63" s="1"/>
      <c r="F63" s="1"/>
      <c r="G63" s="1"/>
      <c r="H63" s="9"/>
      <c r="I63" s="9"/>
      <c r="J63" s="9"/>
      <c r="K63" s="17">
        <v>790.53</v>
      </c>
      <c r="L63" s="9">
        <v>1668</v>
      </c>
      <c r="M63" s="9">
        <v>1668</v>
      </c>
      <c r="N63" s="10">
        <f>SUM(K63:M63)</f>
        <v>4126.53</v>
      </c>
    </row>
    <row r="64" spans="1:14" ht="25.5">
      <c r="A64" s="49"/>
      <c r="B64" s="40"/>
      <c r="C64" s="40"/>
      <c r="D64" s="2" t="s">
        <v>10</v>
      </c>
      <c r="E64" s="1"/>
      <c r="F64" s="1"/>
      <c r="G64" s="1"/>
      <c r="H64" s="9"/>
      <c r="I64" s="9"/>
      <c r="J64" s="9"/>
      <c r="K64" s="9"/>
      <c r="L64" s="9"/>
      <c r="M64" s="9"/>
      <c r="N64" s="10">
        <f>SUM(E64:M64)</f>
        <v>0</v>
      </c>
    </row>
    <row r="65" spans="1:14" ht="25.5">
      <c r="A65" s="49"/>
      <c r="B65" s="40"/>
      <c r="C65" s="40"/>
      <c r="D65" s="2" t="s">
        <v>11</v>
      </c>
      <c r="E65" s="1"/>
      <c r="F65" s="1"/>
      <c r="G65" s="1"/>
      <c r="H65" s="9"/>
      <c r="I65" s="9"/>
      <c r="J65" s="9"/>
      <c r="K65" s="9">
        <v>39.53</v>
      </c>
      <c r="L65" s="9">
        <v>87.79</v>
      </c>
      <c r="M65" s="9">
        <v>87.79</v>
      </c>
      <c r="N65" s="10">
        <f>SUM(E65:M65)</f>
        <v>215.11</v>
      </c>
    </row>
    <row r="66" spans="1:14" ht="38.25">
      <c r="A66" s="50"/>
      <c r="B66" s="41"/>
      <c r="C66" s="41"/>
      <c r="D66" s="3" t="s">
        <v>12</v>
      </c>
      <c r="E66" s="1"/>
      <c r="F66" s="1"/>
      <c r="G66" s="1"/>
      <c r="H66" s="9"/>
      <c r="I66" s="9"/>
      <c r="J66" s="9"/>
      <c r="K66" s="9"/>
      <c r="L66" s="9"/>
      <c r="M66" s="9"/>
      <c r="N66" s="10">
        <f>SUM(E66:L66)</f>
        <v>0</v>
      </c>
    </row>
    <row r="67" spans="1:14" ht="12.75" customHeight="1">
      <c r="A67" s="42" t="s">
        <v>26</v>
      </c>
      <c r="B67" s="45" t="s">
        <v>14</v>
      </c>
      <c r="C67" s="45" t="s">
        <v>27</v>
      </c>
      <c r="D67" s="4" t="s">
        <v>8</v>
      </c>
      <c r="E67" s="4">
        <f aca="true" t="shared" si="15" ref="E67:M67">E68+E69+E70+E71</f>
        <v>7604.8</v>
      </c>
      <c r="F67" s="4">
        <f t="shared" si="15"/>
        <v>11411.099999999999</v>
      </c>
      <c r="G67" s="4">
        <f t="shared" si="15"/>
        <v>11351.2</v>
      </c>
      <c r="H67" s="8">
        <f t="shared" si="15"/>
        <v>9080.1</v>
      </c>
      <c r="I67" s="8">
        <f t="shared" si="15"/>
        <v>11074.3</v>
      </c>
      <c r="J67" s="8">
        <f t="shared" si="15"/>
        <v>8666.3</v>
      </c>
      <c r="K67" s="8">
        <f t="shared" si="15"/>
        <v>10272.3</v>
      </c>
      <c r="L67" s="8">
        <f t="shared" si="15"/>
        <v>9563.3</v>
      </c>
      <c r="M67" s="8">
        <f t="shared" si="15"/>
        <v>8854.2</v>
      </c>
      <c r="N67" s="4">
        <f t="shared" si="10"/>
        <v>87877.6</v>
      </c>
    </row>
    <row r="68" spans="1:14" ht="25.5">
      <c r="A68" s="43"/>
      <c r="B68" s="46"/>
      <c r="C68" s="46"/>
      <c r="D68" s="2" t="s">
        <v>9</v>
      </c>
      <c r="E68" s="1">
        <f aca="true" t="shared" si="16" ref="E68:M68">E73+E78+E83+E88+E93</f>
        <v>0</v>
      </c>
      <c r="F68" s="1">
        <f t="shared" si="16"/>
        <v>0</v>
      </c>
      <c r="G68" s="1">
        <f t="shared" si="16"/>
        <v>0</v>
      </c>
      <c r="H68" s="9">
        <f t="shared" si="16"/>
        <v>0</v>
      </c>
      <c r="I68" s="9">
        <f t="shared" si="16"/>
        <v>0</v>
      </c>
      <c r="J68" s="9">
        <f t="shared" si="16"/>
        <v>0</v>
      </c>
      <c r="K68" s="9">
        <f t="shared" si="16"/>
        <v>0</v>
      </c>
      <c r="L68" s="9">
        <f t="shared" si="16"/>
        <v>0</v>
      </c>
      <c r="M68" s="9">
        <f t="shared" si="16"/>
        <v>0</v>
      </c>
      <c r="N68" s="10">
        <f t="shared" si="10"/>
        <v>0</v>
      </c>
    </row>
    <row r="69" spans="1:14" ht="25.5">
      <c r="A69" s="43"/>
      <c r="B69" s="46"/>
      <c r="C69" s="46"/>
      <c r="D69" s="2" t="s">
        <v>10</v>
      </c>
      <c r="E69" s="1">
        <f aca="true" t="shared" si="17" ref="E69:G70">E74+E79+E84</f>
        <v>7604.8</v>
      </c>
      <c r="F69" s="1">
        <f t="shared" si="17"/>
        <v>11411.099999999999</v>
      </c>
      <c r="G69" s="1">
        <f t="shared" si="17"/>
        <v>11351.2</v>
      </c>
      <c r="H69" s="9">
        <v>9080.1</v>
      </c>
      <c r="I69" s="9">
        <f aca="true" t="shared" si="18" ref="I69:M70">I74+I79+I84</f>
        <v>11074.3</v>
      </c>
      <c r="J69" s="9">
        <f t="shared" si="18"/>
        <v>8666.3</v>
      </c>
      <c r="K69" s="9">
        <f t="shared" si="18"/>
        <v>10272.3</v>
      </c>
      <c r="L69" s="9">
        <f t="shared" si="18"/>
        <v>9563.3</v>
      </c>
      <c r="M69" s="9">
        <f t="shared" si="18"/>
        <v>8854.2</v>
      </c>
      <c r="N69" s="10">
        <f t="shared" si="10"/>
        <v>87877.6</v>
      </c>
    </row>
    <row r="70" spans="1:14" ht="25.5">
      <c r="A70" s="43"/>
      <c r="B70" s="46"/>
      <c r="C70" s="46"/>
      <c r="D70" s="2" t="s">
        <v>11</v>
      </c>
      <c r="E70" s="1">
        <f t="shared" si="17"/>
        <v>0</v>
      </c>
      <c r="F70" s="1">
        <f t="shared" si="17"/>
        <v>0</v>
      </c>
      <c r="G70" s="1">
        <f t="shared" si="17"/>
        <v>0</v>
      </c>
      <c r="H70" s="9">
        <f>H75+H80+H85</f>
        <v>0</v>
      </c>
      <c r="I70" s="9">
        <f t="shared" si="18"/>
        <v>0</v>
      </c>
      <c r="J70" s="9">
        <f t="shared" si="18"/>
        <v>0</v>
      </c>
      <c r="K70" s="9">
        <f t="shared" si="18"/>
        <v>0</v>
      </c>
      <c r="L70" s="9">
        <f t="shared" si="18"/>
        <v>0</v>
      </c>
      <c r="M70" s="9">
        <f t="shared" si="18"/>
        <v>0</v>
      </c>
      <c r="N70" s="10">
        <f t="shared" si="10"/>
        <v>0</v>
      </c>
    </row>
    <row r="71" spans="1:14" ht="38.25">
      <c r="A71" s="44"/>
      <c r="B71" s="47"/>
      <c r="C71" s="47"/>
      <c r="D71" s="3" t="s">
        <v>12</v>
      </c>
      <c r="E71" s="1">
        <f aca="true" t="shared" si="19" ref="E71:M71">E76+E81+E86+E91+E96</f>
        <v>0</v>
      </c>
      <c r="F71" s="1">
        <f t="shared" si="19"/>
        <v>0</v>
      </c>
      <c r="G71" s="1">
        <f t="shared" si="19"/>
        <v>0</v>
      </c>
      <c r="H71" s="9">
        <f t="shared" si="19"/>
        <v>0</v>
      </c>
      <c r="I71" s="9">
        <f t="shared" si="19"/>
        <v>0</v>
      </c>
      <c r="J71" s="9">
        <f t="shared" si="19"/>
        <v>0</v>
      </c>
      <c r="K71" s="9">
        <f t="shared" si="19"/>
        <v>0</v>
      </c>
      <c r="L71" s="9">
        <f t="shared" si="19"/>
        <v>0</v>
      </c>
      <c r="M71" s="9">
        <f t="shared" si="19"/>
        <v>0</v>
      </c>
      <c r="N71" s="10">
        <f t="shared" si="10"/>
        <v>0</v>
      </c>
    </row>
    <row r="72" spans="1:14" ht="12.75" customHeight="1">
      <c r="A72" s="48" t="s">
        <v>28</v>
      </c>
      <c r="B72" s="39" t="s">
        <v>17</v>
      </c>
      <c r="C72" s="39" t="s">
        <v>29</v>
      </c>
      <c r="D72" s="4" t="s">
        <v>8</v>
      </c>
      <c r="E72" s="4">
        <f aca="true" t="shared" si="20" ref="E72:M72">E73+E74+E75+E76</f>
        <v>3067</v>
      </c>
      <c r="F72" s="4">
        <f t="shared" si="20"/>
        <v>3551.3</v>
      </c>
      <c r="G72" s="4">
        <f t="shared" si="20"/>
        <v>3250</v>
      </c>
      <c r="H72" s="8">
        <f t="shared" si="20"/>
        <v>3776.8</v>
      </c>
      <c r="I72" s="8">
        <f t="shared" si="20"/>
        <v>3445</v>
      </c>
      <c r="J72" s="8">
        <f t="shared" si="20"/>
        <v>3130</v>
      </c>
      <c r="K72" s="8">
        <f t="shared" si="20"/>
        <v>3399</v>
      </c>
      <c r="L72" s="8">
        <f t="shared" si="20"/>
        <v>3399</v>
      </c>
      <c r="M72" s="8">
        <f t="shared" si="20"/>
        <v>3399</v>
      </c>
      <c r="N72" s="4">
        <f t="shared" si="10"/>
        <v>30417.1</v>
      </c>
    </row>
    <row r="73" spans="1:14" ht="25.5">
      <c r="A73" s="49"/>
      <c r="B73" s="40"/>
      <c r="C73" s="40"/>
      <c r="D73" s="2" t="s">
        <v>9</v>
      </c>
      <c r="E73" s="1"/>
      <c r="F73" s="1"/>
      <c r="G73" s="1"/>
      <c r="H73" s="9"/>
      <c r="I73" s="9"/>
      <c r="J73" s="9"/>
      <c r="K73" s="9"/>
      <c r="L73" s="9"/>
      <c r="M73" s="9"/>
      <c r="N73" s="10">
        <f t="shared" si="10"/>
        <v>0</v>
      </c>
    </row>
    <row r="74" spans="1:14" ht="25.5">
      <c r="A74" s="49"/>
      <c r="B74" s="40"/>
      <c r="C74" s="40"/>
      <c r="D74" s="2" t="s">
        <v>10</v>
      </c>
      <c r="E74" s="1">
        <v>3067</v>
      </c>
      <c r="F74" s="1">
        <v>3551.3</v>
      </c>
      <c r="G74" s="1">
        <v>3250</v>
      </c>
      <c r="H74" s="9">
        <v>3776.8</v>
      </c>
      <c r="I74" s="9">
        <v>3445</v>
      </c>
      <c r="J74" s="9">
        <v>3130</v>
      </c>
      <c r="K74" s="9">
        <v>3399</v>
      </c>
      <c r="L74" s="9">
        <v>3399</v>
      </c>
      <c r="M74" s="9">
        <v>3399</v>
      </c>
      <c r="N74" s="10">
        <f t="shared" si="10"/>
        <v>30417.1</v>
      </c>
    </row>
    <row r="75" spans="1:14" ht="25.5">
      <c r="A75" s="49"/>
      <c r="B75" s="40"/>
      <c r="C75" s="40"/>
      <c r="D75" s="2" t="s">
        <v>11</v>
      </c>
      <c r="E75" s="1"/>
      <c r="F75" s="1"/>
      <c r="G75" s="1"/>
      <c r="H75" s="9"/>
      <c r="I75" s="9"/>
      <c r="J75" s="9"/>
      <c r="K75" s="9"/>
      <c r="L75" s="9"/>
      <c r="M75" s="9"/>
      <c r="N75" s="10">
        <f t="shared" si="10"/>
        <v>0</v>
      </c>
    </row>
    <row r="76" spans="1:14" ht="38.25">
      <c r="A76" s="50"/>
      <c r="B76" s="41"/>
      <c r="C76" s="41"/>
      <c r="D76" s="3" t="s">
        <v>12</v>
      </c>
      <c r="E76" s="1"/>
      <c r="F76" s="1"/>
      <c r="G76" s="1"/>
      <c r="H76" s="9"/>
      <c r="I76" s="9"/>
      <c r="J76" s="9"/>
      <c r="K76" s="9"/>
      <c r="L76" s="9"/>
      <c r="M76" s="9"/>
      <c r="N76" s="10">
        <f t="shared" si="10"/>
        <v>0</v>
      </c>
    </row>
    <row r="77" spans="1:14" ht="12.75" customHeight="1">
      <c r="A77" s="48" t="s">
        <v>30</v>
      </c>
      <c r="B77" s="39" t="s">
        <v>17</v>
      </c>
      <c r="C77" s="39" t="s">
        <v>31</v>
      </c>
      <c r="D77" s="4" t="s">
        <v>8</v>
      </c>
      <c r="E77" s="4">
        <f aca="true" t="shared" si="21" ref="E77:M77">E78+E79+E80+E81</f>
        <v>1163</v>
      </c>
      <c r="F77" s="4">
        <f t="shared" si="21"/>
        <v>1379.6</v>
      </c>
      <c r="G77" s="4">
        <f t="shared" si="21"/>
        <v>1556</v>
      </c>
      <c r="H77" s="8">
        <f t="shared" si="21"/>
        <v>1840</v>
      </c>
      <c r="I77" s="8">
        <f t="shared" si="21"/>
        <v>1957</v>
      </c>
      <c r="J77" s="8">
        <f t="shared" si="21"/>
        <v>1991</v>
      </c>
      <c r="K77" s="8">
        <f t="shared" si="21"/>
        <v>1910</v>
      </c>
      <c r="L77" s="8">
        <f t="shared" si="21"/>
        <v>1910</v>
      </c>
      <c r="M77" s="8">
        <f t="shared" si="21"/>
        <v>1910</v>
      </c>
      <c r="N77" s="4">
        <f t="shared" si="10"/>
        <v>15616.6</v>
      </c>
    </row>
    <row r="78" spans="1:14" ht="25.5">
      <c r="A78" s="49"/>
      <c r="B78" s="40"/>
      <c r="C78" s="40"/>
      <c r="D78" s="2" t="s">
        <v>9</v>
      </c>
      <c r="E78" s="1"/>
      <c r="F78" s="1"/>
      <c r="G78" s="1"/>
      <c r="H78" s="9"/>
      <c r="I78" s="9"/>
      <c r="J78" s="9"/>
      <c r="K78" s="9"/>
      <c r="L78" s="9"/>
      <c r="M78" s="9"/>
      <c r="N78" s="10">
        <f t="shared" si="10"/>
        <v>0</v>
      </c>
    </row>
    <row r="79" spans="1:14" ht="25.5">
      <c r="A79" s="49"/>
      <c r="B79" s="40"/>
      <c r="C79" s="40"/>
      <c r="D79" s="2" t="s">
        <v>10</v>
      </c>
      <c r="E79" s="1">
        <v>1163</v>
      </c>
      <c r="F79" s="1">
        <v>1379.6</v>
      </c>
      <c r="G79" s="1">
        <v>1556</v>
      </c>
      <c r="H79" s="9">
        <v>1840</v>
      </c>
      <c r="I79" s="9">
        <v>1957</v>
      </c>
      <c r="J79" s="9">
        <v>1991</v>
      </c>
      <c r="K79" s="9">
        <v>1910</v>
      </c>
      <c r="L79" s="9">
        <v>1910</v>
      </c>
      <c r="M79" s="9">
        <v>1910</v>
      </c>
      <c r="N79" s="10">
        <f t="shared" si="10"/>
        <v>15616.6</v>
      </c>
    </row>
    <row r="80" spans="1:14" ht="25.5">
      <c r="A80" s="49"/>
      <c r="B80" s="40"/>
      <c r="C80" s="40"/>
      <c r="D80" s="2" t="s">
        <v>11</v>
      </c>
      <c r="E80" s="1"/>
      <c r="F80" s="1"/>
      <c r="G80" s="1"/>
      <c r="H80" s="9"/>
      <c r="I80" s="9"/>
      <c r="J80" s="9"/>
      <c r="K80" s="9"/>
      <c r="L80" s="9"/>
      <c r="M80" s="9"/>
      <c r="N80" s="10">
        <f t="shared" si="10"/>
        <v>0</v>
      </c>
    </row>
    <row r="81" spans="1:14" ht="38.25">
      <c r="A81" s="50"/>
      <c r="B81" s="41"/>
      <c r="C81" s="41"/>
      <c r="D81" s="3" t="s">
        <v>12</v>
      </c>
      <c r="E81" s="1"/>
      <c r="F81" s="1"/>
      <c r="G81" s="1"/>
      <c r="H81" s="9"/>
      <c r="I81" s="9"/>
      <c r="J81" s="9"/>
      <c r="K81" s="9"/>
      <c r="L81" s="9"/>
      <c r="M81" s="9"/>
      <c r="N81" s="10">
        <f t="shared" si="10"/>
        <v>0</v>
      </c>
    </row>
    <row r="82" spans="1:14" ht="12.75" customHeight="1">
      <c r="A82" s="48" t="s">
        <v>32</v>
      </c>
      <c r="B82" s="39" t="s">
        <v>17</v>
      </c>
      <c r="C82" s="39" t="s">
        <v>33</v>
      </c>
      <c r="D82" s="4" t="s">
        <v>8</v>
      </c>
      <c r="E82" s="4">
        <f aca="true" t="shared" si="22" ref="E82:M82">E83+E84+E85+E86</f>
        <v>3374.8</v>
      </c>
      <c r="F82" s="4">
        <f t="shared" si="22"/>
        <v>6480.2</v>
      </c>
      <c r="G82" s="4">
        <f t="shared" si="22"/>
        <v>6545.2</v>
      </c>
      <c r="H82" s="8">
        <f t="shared" si="22"/>
        <v>3463.3</v>
      </c>
      <c r="I82" s="8">
        <f t="shared" si="22"/>
        <v>5672.3</v>
      </c>
      <c r="J82" s="8">
        <f t="shared" si="22"/>
        <v>3545.3</v>
      </c>
      <c r="K82" s="8">
        <f t="shared" si="22"/>
        <v>4963.3</v>
      </c>
      <c r="L82" s="8">
        <f t="shared" si="22"/>
        <v>4254.3</v>
      </c>
      <c r="M82" s="8">
        <f t="shared" si="22"/>
        <v>3545.2</v>
      </c>
      <c r="N82" s="4">
        <f t="shared" si="10"/>
        <v>41843.9</v>
      </c>
    </row>
    <row r="83" spans="1:14" ht="25.5">
      <c r="A83" s="49"/>
      <c r="B83" s="40"/>
      <c r="C83" s="40"/>
      <c r="D83" s="2" t="s">
        <v>9</v>
      </c>
      <c r="E83" s="1"/>
      <c r="F83" s="1"/>
      <c r="G83" s="1"/>
      <c r="H83" s="9"/>
      <c r="I83" s="9"/>
      <c r="J83" s="9"/>
      <c r="K83" s="9"/>
      <c r="L83" s="9"/>
      <c r="M83" s="9"/>
      <c r="N83" s="10">
        <f t="shared" si="10"/>
        <v>0</v>
      </c>
    </row>
    <row r="84" spans="1:14" ht="25.5">
      <c r="A84" s="49"/>
      <c r="B84" s="40"/>
      <c r="C84" s="40"/>
      <c r="D84" s="2" t="s">
        <v>10</v>
      </c>
      <c r="E84" s="1">
        <v>3374.8</v>
      </c>
      <c r="F84" s="1">
        <v>6480.2</v>
      </c>
      <c r="G84" s="1">
        <v>6545.2</v>
      </c>
      <c r="H84" s="9">
        <v>3463.3</v>
      </c>
      <c r="I84" s="9">
        <v>5672.3</v>
      </c>
      <c r="J84" s="9">
        <v>3545.3</v>
      </c>
      <c r="K84" s="9">
        <v>4963.3</v>
      </c>
      <c r="L84" s="9">
        <v>4254.3</v>
      </c>
      <c r="M84" s="9">
        <v>3545.2</v>
      </c>
      <c r="N84" s="10">
        <f t="shared" si="10"/>
        <v>41843.9</v>
      </c>
    </row>
    <row r="85" spans="1:14" ht="25.5">
      <c r="A85" s="49"/>
      <c r="B85" s="40"/>
      <c r="C85" s="40"/>
      <c r="D85" s="2" t="s">
        <v>11</v>
      </c>
      <c r="E85" s="1"/>
      <c r="F85" s="1"/>
      <c r="G85" s="1"/>
      <c r="H85" s="9"/>
      <c r="I85" s="9"/>
      <c r="J85" s="9"/>
      <c r="K85" s="9"/>
      <c r="L85" s="9"/>
      <c r="M85" s="9"/>
      <c r="N85" s="10">
        <f t="shared" si="10"/>
        <v>0</v>
      </c>
    </row>
    <row r="86" spans="1:14" ht="38.25">
      <c r="A86" s="50"/>
      <c r="B86" s="41"/>
      <c r="C86" s="41"/>
      <c r="D86" s="3" t="s">
        <v>12</v>
      </c>
      <c r="E86" s="1"/>
      <c r="F86" s="1"/>
      <c r="G86" s="1"/>
      <c r="H86" s="9"/>
      <c r="I86" s="9"/>
      <c r="J86" s="9"/>
      <c r="K86" s="9"/>
      <c r="L86" s="9"/>
      <c r="M86" s="9"/>
      <c r="N86" s="10">
        <f t="shared" si="10"/>
        <v>0</v>
      </c>
    </row>
    <row r="87" spans="1:14" ht="12.75" customHeight="1">
      <c r="A87" s="42" t="s">
        <v>34</v>
      </c>
      <c r="B87" s="45" t="s">
        <v>35</v>
      </c>
      <c r="C87" s="45" t="s">
        <v>36</v>
      </c>
      <c r="D87" s="4" t="s">
        <v>8</v>
      </c>
      <c r="E87" s="4">
        <f aca="true" t="shared" si="23" ref="E87:M87">E88+E89+E90+E91</f>
        <v>1281.9</v>
      </c>
      <c r="F87" s="4">
        <f t="shared" si="23"/>
        <v>1191.4</v>
      </c>
      <c r="G87" s="4">
        <f t="shared" si="23"/>
        <v>1274.4</v>
      </c>
      <c r="H87" s="8">
        <f t="shared" si="23"/>
        <v>1343.8</v>
      </c>
      <c r="I87" s="8">
        <f t="shared" si="23"/>
        <v>1319.9</v>
      </c>
      <c r="J87" s="8">
        <f t="shared" si="23"/>
        <v>1501</v>
      </c>
      <c r="K87" s="8">
        <f t="shared" si="23"/>
        <v>1270.4</v>
      </c>
      <c r="L87" s="8">
        <f t="shared" si="23"/>
        <v>1261.2</v>
      </c>
      <c r="M87" s="8">
        <f t="shared" si="23"/>
        <v>1261.2</v>
      </c>
      <c r="N87" s="4">
        <f t="shared" si="10"/>
        <v>11705.2</v>
      </c>
    </row>
    <row r="88" spans="1:14" ht="25.5">
      <c r="A88" s="43"/>
      <c r="B88" s="46"/>
      <c r="C88" s="46"/>
      <c r="D88" s="2" t="s">
        <v>9</v>
      </c>
      <c r="E88" s="1"/>
      <c r="F88" s="1"/>
      <c r="G88" s="1"/>
      <c r="H88" s="9"/>
      <c r="I88" s="9"/>
      <c r="J88" s="9"/>
      <c r="K88" s="9"/>
      <c r="L88" s="9"/>
      <c r="M88" s="9"/>
      <c r="N88" s="10">
        <f t="shared" si="10"/>
        <v>0</v>
      </c>
    </row>
    <row r="89" spans="1:14" ht="25.5">
      <c r="A89" s="43"/>
      <c r="B89" s="46"/>
      <c r="C89" s="46"/>
      <c r="D89" s="2" t="s">
        <v>10</v>
      </c>
      <c r="E89" s="1">
        <v>447</v>
      </c>
      <c r="F89" s="1">
        <v>448</v>
      </c>
      <c r="G89" s="1">
        <v>351</v>
      </c>
      <c r="H89" s="9">
        <v>463</v>
      </c>
      <c r="I89" s="9"/>
      <c r="J89" s="9">
        <v>231.6</v>
      </c>
      <c r="K89" s="9"/>
      <c r="L89" s="9"/>
      <c r="M89" s="9"/>
      <c r="N89" s="10">
        <f t="shared" si="10"/>
        <v>1940.6</v>
      </c>
    </row>
    <row r="90" spans="1:14" ht="25.5">
      <c r="A90" s="43"/>
      <c r="B90" s="46"/>
      <c r="C90" s="46"/>
      <c r="D90" s="2" t="s">
        <v>11</v>
      </c>
      <c r="E90" s="1">
        <v>834.9</v>
      </c>
      <c r="F90" s="1">
        <v>743.4</v>
      </c>
      <c r="G90" s="1">
        <v>923.4</v>
      </c>
      <c r="H90" s="9">
        <v>880.8</v>
      </c>
      <c r="I90" s="9">
        <v>1319.9</v>
      </c>
      <c r="J90" s="9">
        <v>1269.4</v>
      </c>
      <c r="K90" s="9">
        <v>1270.4</v>
      </c>
      <c r="L90" s="9">
        <v>1261.2</v>
      </c>
      <c r="M90" s="9">
        <v>1261.2</v>
      </c>
      <c r="N90" s="10">
        <f t="shared" si="10"/>
        <v>9764.6</v>
      </c>
    </row>
    <row r="91" spans="1:14" ht="38.25">
      <c r="A91" s="44"/>
      <c r="B91" s="47"/>
      <c r="C91" s="47"/>
      <c r="D91" s="3" t="s">
        <v>12</v>
      </c>
      <c r="E91" s="1"/>
      <c r="F91" s="1"/>
      <c r="G91" s="1"/>
      <c r="H91" s="9"/>
      <c r="I91" s="9"/>
      <c r="J91" s="9"/>
      <c r="K91" s="9"/>
      <c r="L91" s="9"/>
      <c r="M91" s="9"/>
      <c r="N91" s="10">
        <f t="shared" si="10"/>
        <v>0</v>
      </c>
    </row>
    <row r="92" spans="1:14" ht="12.75" customHeight="1">
      <c r="A92" s="42" t="s">
        <v>37</v>
      </c>
      <c r="B92" s="45" t="s">
        <v>35</v>
      </c>
      <c r="C92" s="45" t="s">
        <v>38</v>
      </c>
      <c r="D92" s="4" t="s">
        <v>8</v>
      </c>
      <c r="E92" s="4">
        <f aca="true" t="shared" si="24" ref="E92:M92">E93+E94+E95+E96</f>
        <v>642</v>
      </c>
      <c r="F92" s="4">
        <f t="shared" si="24"/>
        <v>550.1</v>
      </c>
      <c r="G92" s="4">
        <f t="shared" si="24"/>
        <v>685</v>
      </c>
      <c r="H92" s="8">
        <f t="shared" si="24"/>
        <v>726.5</v>
      </c>
      <c r="I92" s="8">
        <f t="shared" si="24"/>
        <v>796.3</v>
      </c>
      <c r="J92" s="8">
        <f t="shared" si="24"/>
        <v>894.3</v>
      </c>
      <c r="K92" s="8">
        <f t="shared" si="24"/>
        <v>1154.4</v>
      </c>
      <c r="L92" s="8">
        <f t="shared" si="24"/>
        <v>1154.4</v>
      </c>
      <c r="M92" s="8">
        <f t="shared" si="24"/>
        <v>1154.4</v>
      </c>
      <c r="N92" s="4">
        <f t="shared" si="10"/>
        <v>7757.4</v>
      </c>
    </row>
    <row r="93" spans="1:14" ht="25.5">
      <c r="A93" s="43"/>
      <c r="B93" s="46"/>
      <c r="C93" s="46"/>
      <c r="D93" s="2" t="s">
        <v>9</v>
      </c>
      <c r="E93" s="1"/>
      <c r="F93" s="1"/>
      <c r="G93" s="1"/>
      <c r="H93" s="9"/>
      <c r="I93" s="9"/>
      <c r="J93" s="9"/>
      <c r="K93" s="9"/>
      <c r="L93" s="9"/>
      <c r="M93" s="9"/>
      <c r="N93" s="10">
        <f t="shared" si="10"/>
        <v>0</v>
      </c>
    </row>
    <row r="94" spans="1:14" ht="25.5">
      <c r="A94" s="43"/>
      <c r="B94" s="46"/>
      <c r="C94" s="46"/>
      <c r="D94" s="2" t="s">
        <v>10</v>
      </c>
      <c r="E94" s="1"/>
      <c r="F94" s="1"/>
      <c r="G94" s="1">
        <v>25.5</v>
      </c>
      <c r="H94" s="9"/>
      <c r="I94" s="9">
        <v>100.8</v>
      </c>
      <c r="J94" s="9">
        <v>71</v>
      </c>
      <c r="K94" s="9"/>
      <c r="L94" s="9"/>
      <c r="M94" s="9"/>
      <c r="N94" s="10">
        <f t="shared" si="10"/>
        <v>197.3</v>
      </c>
    </row>
    <row r="95" spans="1:14" ht="25.5">
      <c r="A95" s="43"/>
      <c r="B95" s="46"/>
      <c r="C95" s="46"/>
      <c r="D95" s="2" t="s">
        <v>11</v>
      </c>
      <c r="E95" s="1">
        <v>642</v>
      </c>
      <c r="F95" s="1">
        <v>550.1</v>
      </c>
      <c r="G95" s="1">
        <v>659.5</v>
      </c>
      <c r="H95" s="9">
        <v>726.5</v>
      </c>
      <c r="I95" s="9">
        <v>695.5</v>
      </c>
      <c r="J95" s="9">
        <v>823.3</v>
      </c>
      <c r="K95" s="9">
        <v>1154.4</v>
      </c>
      <c r="L95" s="9">
        <v>1154.4</v>
      </c>
      <c r="M95" s="9">
        <v>1154.4</v>
      </c>
      <c r="N95" s="10">
        <f t="shared" si="10"/>
        <v>7560.0999999999985</v>
      </c>
    </row>
    <row r="96" spans="1:14" ht="38.25">
      <c r="A96" s="44"/>
      <c r="B96" s="47"/>
      <c r="C96" s="47"/>
      <c r="D96" s="3" t="s">
        <v>12</v>
      </c>
      <c r="E96" s="1"/>
      <c r="F96" s="1"/>
      <c r="G96" s="1"/>
      <c r="H96" s="9"/>
      <c r="I96" s="9"/>
      <c r="J96" s="9"/>
      <c r="K96" s="9"/>
      <c r="L96" s="9"/>
      <c r="M96" s="9"/>
      <c r="N96" s="10">
        <f t="shared" si="10"/>
        <v>0</v>
      </c>
    </row>
    <row r="97" spans="1:14" ht="12.75" customHeight="1">
      <c r="A97" s="42" t="s">
        <v>39</v>
      </c>
      <c r="B97" s="45" t="s">
        <v>35</v>
      </c>
      <c r="C97" s="45" t="s">
        <v>40</v>
      </c>
      <c r="D97" s="4" t="s">
        <v>8</v>
      </c>
      <c r="E97" s="4">
        <f aca="true" t="shared" si="25" ref="E97:M97">E98+E99+E100+E101</f>
        <v>394.3</v>
      </c>
      <c r="F97" s="4">
        <f t="shared" si="25"/>
        <v>421.7</v>
      </c>
      <c r="G97" s="4">
        <f t="shared" si="25"/>
        <v>440.2</v>
      </c>
      <c r="H97" s="8">
        <f t="shared" si="25"/>
        <v>408.6</v>
      </c>
      <c r="I97" s="8">
        <f t="shared" si="25"/>
        <v>460</v>
      </c>
      <c r="J97" s="8">
        <f t="shared" si="25"/>
        <v>487</v>
      </c>
      <c r="K97" s="8">
        <f t="shared" si="25"/>
        <v>624</v>
      </c>
      <c r="L97" s="8">
        <f t="shared" si="25"/>
        <v>624</v>
      </c>
      <c r="M97" s="8">
        <f t="shared" si="25"/>
        <v>624</v>
      </c>
      <c r="N97" s="4">
        <f t="shared" si="10"/>
        <v>4483.8</v>
      </c>
    </row>
    <row r="98" spans="1:14" ht="25.5">
      <c r="A98" s="43"/>
      <c r="B98" s="46"/>
      <c r="C98" s="46"/>
      <c r="D98" s="2" t="s">
        <v>9</v>
      </c>
      <c r="E98" s="1"/>
      <c r="F98" s="1"/>
      <c r="G98" s="1"/>
      <c r="H98" s="9"/>
      <c r="I98" s="9"/>
      <c r="J98" s="9"/>
      <c r="K98" s="9"/>
      <c r="L98" s="9"/>
      <c r="M98" s="9"/>
      <c r="N98" s="10">
        <f t="shared" si="10"/>
        <v>0</v>
      </c>
    </row>
    <row r="99" spans="1:14" ht="25.5">
      <c r="A99" s="43"/>
      <c r="B99" s="46"/>
      <c r="C99" s="46"/>
      <c r="D99" s="2" t="s">
        <v>10</v>
      </c>
      <c r="E99" s="1">
        <v>394.3</v>
      </c>
      <c r="F99" s="1">
        <v>421.7</v>
      </c>
      <c r="G99" s="1">
        <v>440.2</v>
      </c>
      <c r="H99" s="9">
        <v>408.6</v>
      </c>
      <c r="I99" s="9">
        <v>460</v>
      </c>
      <c r="J99" s="9">
        <v>487</v>
      </c>
      <c r="K99" s="9">
        <v>624</v>
      </c>
      <c r="L99" s="9">
        <v>624</v>
      </c>
      <c r="M99" s="9">
        <v>624</v>
      </c>
      <c r="N99" s="10">
        <f t="shared" si="10"/>
        <v>4483.8</v>
      </c>
    </row>
    <row r="100" spans="1:14" ht="25.5">
      <c r="A100" s="43"/>
      <c r="B100" s="46"/>
      <c r="C100" s="46"/>
      <c r="D100" s="2" t="s">
        <v>11</v>
      </c>
      <c r="E100" s="1"/>
      <c r="F100" s="1"/>
      <c r="G100" s="1"/>
      <c r="H100" s="9"/>
      <c r="I100" s="9"/>
      <c r="J100" s="9"/>
      <c r="K100" s="9"/>
      <c r="L100" s="9"/>
      <c r="M100" s="9"/>
      <c r="N100" s="10">
        <f t="shared" si="10"/>
        <v>0</v>
      </c>
    </row>
    <row r="101" spans="1:14" ht="38.25">
      <c r="A101" s="44"/>
      <c r="B101" s="47"/>
      <c r="C101" s="47"/>
      <c r="D101" s="3" t="s">
        <v>12</v>
      </c>
      <c r="E101" s="1"/>
      <c r="F101" s="1"/>
      <c r="G101" s="1"/>
      <c r="H101" s="9"/>
      <c r="I101" s="9"/>
      <c r="J101" s="9"/>
      <c r="K101" s="9"/>
      <c r="L101" s="9"/>
      <c r="M101" s="9"/>
      <c r="N101" s="10">
        <f t="shared" si="10"/>
        <v>0</v>
      </c>
    </row>
    <row r="102" spans="1:14" ht="12.75" customHeight="1">
      <c r="A102" s="42" t="s">
        <v>41</v>
      </c>
      <c r="B102" s="45" t="s">
        <v>35</v>
      </c>
      <c r="C102" s="45" t="s">
        <v>42</v>
      </c>
      <c r="D102" s="4" t="s">
        <v>8</v>
      </c>
      <c r="E102" s="4">
        <f aca="true" t="shared" si="26" ref="E102:M102">E103+E104+E105+E106</f>
        <v>1206.4</v>
      </c>
      <c r="F102" s="4">
        <f t="shared" si="26"/>
        <v>716.7</v>
      </c>
      <c r="G102" s="4">
        <f t="shared" si="26"/>
        <v>784.5300000000001</v>
      </c>
      <c r="H102" s="8">
        <f t="shared" si="26"/>
        <v>719.5</v>
      </c>
      <c r="I102" s="8">
        <f t="shared" si="26"/>
        <v>554.81</v>
      </c>
      <c r="J102" s="8">
        <f t="shared" si="26"/>
        <v>494.03</v>
      </c>
      <c r="K102" s="8">
        <f t="shared" si="26"/>
        <v>489.3</v>
      </c>
      <c r="L102" s="8">
        <f t="shared" si="26"/>
        <v>491.5</v>
      </c>
      <c r="M102" s="8">
        <f t="shared" si="26"/>
        <v>493.9</v>
      </c>
      <c r="N102" s="4">
        <f t="shared" si="10"/>
        <v>5950.67</v>
      </c>
    </row>
    <row r="103" spans="1:14" ht="25.5">
      <c r="A103" s="43"/>
      <c r="B103" s="46"/>
      <c r="C103" s="46"/>
      <c r="D103" s="2" t="s">
        <v>9</v>
      </c>
      <c r="E103" s="1"/>
      <c r="F103" s="1"/>
      <c r="G103" s="1"/>
      <c r="H103" s="9"/>
      <c r="I103" s="9"/>
      <c r="J103" s="9"/>
      <c r="K103" s="9"/>
      <c r="L103" s="9"/>
      <c r="M103" s="9"/>
      <c r="N103" s="10">
        <f t="shared" si="10"/>
        <v>0</v>
      </c>
    </row>
    <row r="104" spans="1:14" ht="25.5">
      <c r="A104" s="43"/>
      <c r="B104" s="46"/>
      <c r="C104" s="46"/>
      <c r="D104" s="2" t="s">
        <v>10</v>
      </c>
      <c r="E104" s="1">
        <v>1032.9</v>
      </c>
      <c r="F104" s="1">
        <v>465.8</v>
      </c>
      <c r="G104" s="1">
        <v>545.94</v>
      </c>
      <c r="H104" s="9">
        <v>551.8</v>
      </c>
      <c r="I104" s="9">
        <v>415.53</v>
      </c>
      <c r="J104" s="9">
        <v>386.37</v>
      </c>
      <c r="K104" s="9">
        <v>429.3</v>
      </c>
      <c r="L104" s="9">
        <v>429.3</v>
      </c>
      <c r="M104" s="9">
        <v>429.3</v>
      </c>
      <c r="N104" s="10">
        <f t="shared" si="10"/>
        <v>4686.240000000001</v>
      </c>
    </row>
    <row r="105" spans="1:14" ht="25.5">
      <c r="A105" s="43"/>
      <c r="B105" s="46"/>
      <c r="C105" s="46"/>
      <c r="D105" s="2" t="s">
        <v>11</v>
      </c>
      <c r="E105" s="1">
        <v>173.5</v>
      </c>
      <c r="F105" s="1">
        <v>250.9</v>
      </c>
      <c r="G105" s="1">
        <v>238.59</v>
      </c>
      <c r="H105" s="9">
        <v>167.7</v>
      </c>
      <c r="I105" s="9">
        <v>139.28</v>
      </c>
      <c r="J105" s="9">
        <v>107.66</v>
      </c>
      <c r="K105" s="9">
        <v>60</v>
      </c>
      <c r="L105" s="9">
        <v>62.2</v>
      </c>
      <c r="M105" s="9">
        <v>64.6</v>
      </c>
      <c r="N105" s="10">
        <f t="shared" si="10"/>
        <v>1264.43</v>
      </c>
    </row>
    <row r="106" spans="1:14" ht="38.25">
      <c r="A106" s="44"/>
      <c r="B106" s="47"/>
      <c r="C106" s="47"/>
      <c r="D106" s="3" t="s">
        <v>12</v>
      </c>
      <c r="E106" s="1"/>
      <c r="F106" s="1"/>
      <c r="G106" s="1"/>
      <c r="H106" s="9"/>
      <c r="I106" s="9"/>
      <c r="J106" s="9"/>
      <c r="K106" s="9"/>
      <c r="L106" s="9"/>
      <c r="M106" s="9"/>
      <c r="N106" s="10">
        <f t="shared" si="10"/>
        <v>0</v>
      </c>
    </row>
    <row r="107" spans="1:14" ht="12.75" customHeight="1">
      <c r="A107" s="42" t="s">
        <v>43</v>
      </c>
      <c r="B107" s="45" t="s">
        <v>35</v>
      </c>
      <c r="C107" s="45" t="s">
        <v>44</v>
      </c>
      <c r="D107" s="4" t="s">
        <v>8</v>
      </c>
      <c r="E107" s="4">
        <f aca="true" t="shared" si="27" ref="E107:L107">E108+E109+E110+E111</f>
        <v>60</v>
      </c>
      <c r="F107" s="4">
        <f t="shared" si="27"/>
        <v>20</v>
      </c>
      <c r="G107" s="4">
        <f t="shared" si="27"/>
        <v>43.3</v>
      </c>
      <c r="H107" s="8">
        <f t="shared" si="27"/>
        <v>18.9</v>
      </c>
      <c r="I107" s="8">
        <f t="shared" si="27"/>
        <v>20</v>
      </c>
      <c r="J107" s="8">
        <f t="shared" si="27"/>
        <v>20</v>
      </c>
      <c r="K107" s="8">
        <f t="shared" si="27"/>
        <v>30</v>
      </c>
      <c r="L107" s="8">
        <f t="shared" si="27"/>
        <v>20</v>
      </c>
      <c r="M107" s="8">
        <v>20</v>
      </c>
      <c r="N107" s="4">
        <f t="shared" si="10"/>
        <v>252.2</v>
      </c>
    </row>
    <row r="108" spans="1:14" ht="25.5">
      <c r="A108" s="43"/>
      <c r="B108" s="46"/>
      <c r="C108" s="46"/>
      <c r="D108" s="2" t="s">
        <v>9</v>
      </c>
      <c r="E108" s="1"/>
      <c r="F108" s="1"/>
      <c r="G108" s="1"/>
      <c r="H108" s="9"/>
      <c r="I108" s="9"/>
      <c r="J108" s="9"/>
      <c r="K108" s="9"/>
      <c r="L108" s="9"/>
      <c r="M108" s="9"/>
      <c r="N108" s="10">
        <f t="shared" si="10"/>
        <v>0</v>
      </c>
    </row>
    <row r="109" spans="1:14" ht="25.5">
      <c r="A109" s="43"/>
      <c r="B109" s="46"/>
      <c r="C109" s="46"/>
      <c r="D109" s="2" t="s">
        <v>10</v>
      </c>
      <c r="E109" s="1"/>
      <c r="F109" s="1"/>
      <c r="G109" s="1"/>
      <c r="H109" s="9"/>
      <c r="I109" s="9"/>
      <c r="J109" s="9"/>
      <c r="K109" s="9"/>
      <c r="L109" s="9"/>
      <c r="M109" s="9"/>
      <c r="N109" s="10">
        <f t="shared" si="10"/>
        <v>0</v>
      </c>
    </row>
    <row r="110" spans="1:14" ht="25.5">
      <c r="A110" s="43"/>
      <c r="B110" s="46"/>
      <c r="C110" s="46"/>
      <c r="D110" s="2" t="s">
        <v>11</v>
      </c>
      <c r="E110" s="1">
        <v>60</v>
      </c>
      <c r="F110" s="1">
        <v>20</v>
      </c>
      <c r="G110" s="1">
        <v>43.3</v>
      </c>
      <c r="H110" s="9">
        <v>18.9</v>
      </c>
      <c r="I110" s="9">
        <v>20</v>
      </c>
      <c r="J110" s="9">
        <v>20</v>
      </c>
      <c r="K110" s="12">
        <v>30</v>
      </c>
      <c r="L110" s="9">
        <v>20</v>
      </c>
      <c r="M110" s="9">
        <v>20</v>
      </c>
      <c r="N110" s="10">
        <f t="shared" si="10"/>
        <v>252.2</v>
      </c>
    </row>
    <row r="111" spans="1:14" ht="38.25">
      <c r="A111" s="44"/>
      <c r="B111" s="47"/>
      <c r="C111" s="47"/>
      <c r="D111" s="3" t="s">
        <v>12</v>
      </c>
      <c r="E111" s="1"/>
      <c r="F111" s="1"/>
      <c r="G111" s="1"/>
      <c r="H111" s="9"/>
      <c r="I111" s="9"/>
      <c r="J111" s="9"/>
      <c r="K111" s="9"/>
      <c r="L111" s="9"/>
      <c r="M111" s="9"/>
      <c r="N111" s="10">
        <f t="shared" si="10"/>
        <v>0</v>
      </c>
    </row>
    <row r="112" spans="1:14" ht="12.75" customHeight="1">
      <c r="A112" s="42" t="s">
        <v>45</v>
      </c>
      <c r="B112" s="45" t="s">
        <v>35</v>
      </c>
      <c r="C112" s="45" t="s">
        <v>46</v>
      </c>
      <c r="D112" s="4" t="s">
        <v>8</v>
      </c>
      <c r="E112" s="4">
        <f aca="true" t="shared" si="28" ref="E112:L112">E113+E114+E115+E116</f>
        <v>27</v>
      </c>
      <c r="F112" s="4">
        <f t="shared" si="28"/>
        <v>19.9</v>
      </c>
      <c r="G112" s="4">
        <f t="shared" si="28"/>
        <v>19.5</v>
      </c>
      <c r="H112" s="8">
        <f t="shared" si="28"/>
        <v>19.9</v>
      </c>
      <c r="I112" s="8">
        <f t="shared" si="28"/>
        <v>19.9</v>
      </c>
      <c r="J112" s="8">
        <f t="shared" si="28"/>
        <v>19.9</v>
      </c>
      <c r="K112" s="8">
        <f t="shared" si="28"/>
        <v>19.9</v>
      </c>
      <c r="L112" s="8">
        <f t="shared" si="28"/>
        <v>19.9</v>
      </c>
      <c r="M112" s="8">
        <v>19.9</v>
      </c>
      <c r="N112" s="4">
        <f t="shared" si="10"/>
        <v>185.80000000000004</v>
      </c>
    </row>
    <row r="113" spans="1:14" ht="25.5">
      <c r="A113" s="43"/>
      <c r="B113" s="46"/>
      <c r="C113" s="46"/>
      <c r="D113" s="2" t="s">
        <v>9</v>
      </c>
      <c r="E113" s="1"/>
      <c r="F113" s="1"/>
      <c r="G113" s="1"/>
      <c r="H113" s="9"/>
      <c r="I113" s="9"/>
      <c r="J113" s="9"/>
      <c r="K113" s="9"/>
      <c r="L113" s="9"/>
      <c r="M113" s="9"/>
      <c r="N113" s="10">
        <f t="shared" si="10"/>
        <v>0</v>
      </c>
    </row>
    <row r="114" spans="1:14" ht="25.5">
      <c r="A114" s="43"/>
      <c r="B114" s="46"/>
      <c r="C114" s="46"/>
      <c r="D114" s="2" t="s">
        <v>10</v>
      </c>
      <c r="E114" s="1"/>
      <c r="F114" s="1"/>
      <c r="G114" s="1"/>
      <c r="H114" s="9"/>
      <c r="I114" s="9"/>
      <c r="J114" s="9"/>
      <c r="K114" s="9"/>
      <c r="L114" s="9"/>
      <c r="M114" s="9"/>
      <c r="N114" s="10">
        <f aca="true" t="shared" si="29" ref="N114:N171">SUM(E114:M114)</f>
        <v>0</v>
      </c>
    </row>
    <row r="115" spans="1:14" ht="25.5">
      <c r="A115" s="43"/>
      <c r="B115" s="46"/>
      <c r="C115" s="46"/>
      <c r="D115" s="2" t="s">
        <v>11</v>
      </c>
      <c r="E115" s="1">
        <v>27</v>
      </c>
      <c r="F115" s="1">
        <v>19.9</v>
      </c>
      <c r="G115" s="1">
        <v>19.5</v>
      </c>
      <c r="H115" s="9">
        <v>19.9</v>
      </c>
      <c r="I115" s="9">
        <v>19.9</v>
      </c>
      <c r="J115" s="9">
        <v>19.9</v>
      </c>
      <c r="K115" s="9">
        <v>19.9</v>
      </c>
      <c r="L115" s="9">
        <v>19.9</v>
      </c>
      <c r="M115" s="9">
        <v>19.9</v>
      </c>
      <c r="N115" s="10">
        <f t="shared" si="29"/>
        <v>185.80000000000004</v>
      </c>
    </row>
    <row r="116" spans="1:14" ht="38.25">
      <c r="A116" s="44"/>
      <c r="B116" s="47"/>
      <c r="C116" s="47"/>
      <c r="D116" s="3" t="s">
        <v>12</v>
      </c>
      <c r="E116" s="1"/>
      <c r="F116" s="1"/>
      <c r="G116" s="1"/>
      <c r="H116" s="9"/>
      <c r="I116" s="9"/>
      <c r="J116" s="9"/>
      <c r="K116" s="9"/>
      <c r="L116" s="9"/>
      <c r="M116" s="9"/>
      <c r="N116" s="10">
        <f t="shared" si="29"/>
        <v>0</v>
      </c>
    </row>
    <row r="117" spans="1:14" ht="12.75" customHeight="1">
      <c r="A117" s="42" t="s">
        <v>47</v>
      </c>
      <c r="B117" s="45" t="s">
        <v>35</v>
      </c>
      <c r="C117" s="45" t="s">
        <v>48</v>
      </c>
      <c r="D117" s="4" t="s">
        <v>8</v>
      </c>
      <c r="E117" s="4">
        <f aca="true" t="shared" si="30" ref="E117:L117">E118+E119+E120+E121</f>
        <v>0</v>
      </c>
      <c r="F117" s="4">
        <f t="shared" si="30"/>
        <v>0</v>
      </c>
      <c r="G117" s="4">
        <f t="shared" si="30"/>
        <v>0</v>
      </c>
      <c r="H117" s="8">
        <f t="shared" si="30"/>
        <v>0</v>
      </c>
      <c r="I117" s="8">
        <f t="shared" si="30"/>
        <v>0</v>
      </c>
      <c r="J117" s="8">
        <f t="shared" si="30"/>
        <v>0</v>
      </c>
      <c r="K117" s="8">
        <f t="shared" si="30"/>
        <v>0</v>
      </c>
      <c r="L117" s="8">
        <f t="shared" si="30"/>
        <v>0</v>
      </c>
      <c r="M117" s="8"/>
      <c r="N117" s="10">
        <f t="shared" si="29"/>
        <v>0</v>
      </c>
    </row>
    <row r="118" spans="1:14" ht="25.5">
      <c r="A118" s="43"/>
      <c r="B118" s="46"/>
      <c r="C118" s="46"/>
      <c r="D118" s="2" t="s">
        <v>9</v>
      </c>
      <c r="E118" s="1"/>
      <c r="F118" s="1"/>
      <c r="G118" s="1"/>
      <c r="H118" s="9"/>
      <c r="I118" s="9"/>
      <c r="J118" s="9"/>
      <c r="K118" s="9"/>
      <c r="L118" s="9"/>
      <c r="M118" s="9"/>
      <c r="N118" s="10">
        <f t="shared" si="29"/>
        <v>0</v>
      </c>
    </row>
    <row r="119" spans="1:14" ht="25.5">
      <c r="A119" s="43"/>
      <c r="B119" s="46"/>
      <c r="C119" s="46"/>
      <c r="D119" s="2" t="s">
        <v>10</v>
      </c>
      <c r="E119" s="1"/>
      <c r="F119" s="1"/>
      <c r="G119" s="1"/>
      <c r="H119" s="9"/>
      <c r="I119" s="9"/>
      <c r="J119" s="9"/>
      <c r="K119" s="9"/>
      <c r="L119" s="9"/>
      <c r="M119" s="9"/>
      <c r="N119" s="10">
        <f t="shared" si="29"/>
        <v>0</v>
      </c>
    </row>
    <row r="120" spans="1:14" ht="25.5">
      <c r="A120" s="43"/>
      <c r="B120" s="46"/>
      <c r="C120" s="46"/>
      <c r="D120" s="2" t="s">
        <v>11</v>
      </c>
      <c r="E120" s="1"/>
      <c r="F120" s="1"/>
      <c r="G120" s="1"/>
      <c r="H120" s="9"/>
      <c r="I120" s="9"/>
      <c r="J120" s="9"/>
      <c r="K120" s="9"/>
      <c r="L120" s="9"/>
      <c r="M120" s="9"/>
      <c r="N120" s="10">
        <f t="shared" si="29"/>
        <v>0</v>
      </c>
    </row>
    <row r="121" spans="1:14" ht="38.25">
      <c r="A121" s="44"/>
      <c r="B121" s="47"/>
      <c r="C121" s="47"/>
      <c r="D121" s="3" t="s">
        <v>12</v>
      </c>
      <c r="E121" s="1"/>
      <c r="F121" s="1"/>
      <c r="G121" s="1"/>
      <c r="H121" s="9"/>
      <c r="I121" s="9"/>
      <c r="J121" s="9"/>
      <c r="K121" s="9"/>
      <c r="L121" s="9"/>
      <c r="M121" s="9"/>
      <c r="N121" s="10">
        <f t="shared" si="29"/>
        <v>0</v>
      </c>
    </row>
    <row r="122" spans="1:14" ht="12.75" customHeight="1">
      <c r="A122" s="42" t="s">
        <v>49</v>
      </c>
      <c r="B122" s="45" t="s">
        <v>35</v>
      </c>
      <c r="C122" s="45" t="s">
        <v>50</v>
      </c>
      <c r="D122" s="4" t="s">
        <v>8</v>
      </c>
      <c r="E122" s="4">
        <f aca="true" t="shared" si="31" ref="E122:L122">E123+E124+E125+E126</f>
        <v>0</v>
      </c>
      <c r="F122" s="4">
        <f t="shared" si="31"/>
        <v>0</v>
      </c>
      <c r="G122" s="4">
        <f t="shared" si="31"/>
        <v>0</v>
      </c>
      <c r="H122" s="8">
        <f t="shared" si="31"/>
        <v>0</v>
      </c>
      <c r="I122" s="8">
        <f t="shared" si="31"/>
        <v>0</v>
      </c>
      <c r="J122" s="8">
        <f t="shared" si="31"/>
        <v>0</v>
      </c>
      <c r="K122" s="8">
        <f t="shared" si="31"/>
        <v>0</v>
      </c>
      <c r="L122" s="8">
        <f t="shared" si="31"/>
        <v>0</v>
      </c>
      <c r="M122" s="8"/>
      <c r="N122" s="10">
        <f t="shared" si="29"/>
        <v>0</v>
      </c>
    </row>
    <row r="123" spans="1:14" ht="25.5">
      <c r="A123" s="43"/>
      <c r="B123" s="46"/>
      <c r="C123" s="46"/>
      <c r="D123" s="2" t="s">
        <v>9</v>
      </c>
      <c r="E123" s="1"/>
      <c r="F123" s="1"/>
      <c r="G123" s="1"/>
      <c r="H123" s="9"/>
      <c r="I123" s="9"/>
      <c r="J123" s="9"/>
      <c r="K123" s="9"/>
      <c r="L123" s="9"/>
      <c r="M123" s="9"/>
      <c r="N123" s="10">
        <f t="shared" si="29"/>
        <v>0</v>
      </c>
    </row>
    <row r="124" spans="1:14" ht="25.5">
      <c r="A124" s="43"/>
      <c r="B124" s="46"/>
      <c r="C124" s="46"/>
      <c r="D124" s="2" t="s">
        <v>10</v>
      </c>
      <c r="E124" s="1"/>
      <c r="F124" s="1"/>
      <c r="G124" s="1"/>
      <c r="H124" s="9"/>
      <c r="I124" s="9"/>
      <c r="J124" s="9"/>
      <c r="K124" s="9"/>
      <c r="L124" s="9"/>
      <c r="M124" s="9"/>
      <c r="N124" s="10">
        <f t="shared" si="29"/>
        <v>0</v>
      </c>
    </row>
    <row r="125" spans="1:14" ht="25.5">
      <c r="A125" s="43"/>
      <c r="B125" s="46"/>
      <c r="C125" s="46"/>
      <c r="D125" s="2" t="s">
        <v>11</v>
      </c>
      <c r="E125" s="1"/>
      <c r="F125" s="1"/>
      <c r="G125" s="1"/>
      <c r="H125" s="9"/>
      <c r="I125" s="9"/>
      <c r="J125" s="9"/>
      <c r="K125" s="9"/>
      <c r="L125" s="9"/>
      <c r="M125" s="9"/>
      <c r="N125" s="10">
        <f t="shared" si="29"/>
        <v>0</v>
      </c>
    </row>
    <row r="126" spans="1:14" ht="38.25">
      <c r="A126" s="44"/>
      <c r="B126" s="47"/>
      <c r="C126" s="47"/>
      <c r="D126" s="3" t="s">
        <v>12</v>
      </c>
      <c r="E126" s="1"/>
      <c r="F126" s="1"/>
      <c r="G126" s="1"/>
      <c r="H126" s="9"/>
      <c r="I126" s="9"/>
      <c r="J126" s="9"/>
      <c r="K126" s="9"/>
      <c r="L126" s="9"/>
      <c r="M126" s="9"/>
      <c r="N126" s="10">
        <f t="shared" si="29"/>
        <v>0</v>
      </c>
    </row>
    <row r="127" spans="1:14" ht="12.75" customHeight="1">
      <c r="A127" s="42" t="s">
        <v>51</v>
      </c>
      <c r="B127" s="45" t="s">
        <v>35</v>
      </c>
      <c r="C127" s="55" t="s">
        <v>63</v>
      </c>
      <c r="D127" s="4" t="s">
        <v>8</v>
      </c>
      <c r="E127" s="4">
        <f aca="true" t="shared" si="32" ref="E127:M127">E128+E129+E130+E131</f>
        <v>6404.5</v>
      </c>
      <c r="F127" s="4">
        <f t="shared" si="32"/>
        <v>6285.5</v>
      </c>
      <c r="G127" s="4">
        <f t="shared" si="32"/>
        <v>6572</v>
      </c>
      <c r="H127" s="8">
        <f t="shared" si="32"/>
        <v>7085</v>
      </c>
      <c r="I127" s="8">
        <f t="shared" si="32"/>
        <v>5851</v>
      </c>
      <c r="J127" s="8">
        <f t="shared" si="32"/>
        <v>5942.1</v>
      </c>
      <c r="K127" s="8">
        <f t="shared" si="32"/>
        <v>6035</v>
      </c>
      <c r="L127" s="8">
        <f t="shared" si="32"/>
        <v>6330</v>
      </c>
      <c r="M127" s="8">
        <f t="shared" si="32"/>
        <v>6595</v>
      </c>
      <c r="N127" s="4">
        <f t="shared" si="29"/>
        <v>57100.1</v>
      </c>
    </row>
    <row r="128" spans="1:14" ht="26.25" customHeight="1">
      <c r="A128" s="43"/>
      <c r="B128" s="46"/>
      <c r="C128" s="56"/>
      <c r="D128" s="2" t="s">
        <v>9</v>
      </c>
      <c r="E128" s="1"/>
      <c r="F128" s="1"/>
      <c r="G128" s="1"/>
      <c r="H128" s="9"/>
      <c r="I128" s="9"/>
      <c r="J128" s="9"/>
      <c r="K128" s="9"/>
      <c r="L128" s="9"/>
      <c r="M128" s="9"/>
      <c r="N128" s="10">
        <f t="shared" si="29"/>
        <v>0</v>
      </c>
    </row>
    <row r="129" spans="1:14" ht="29.25" customHeight="1">
      <c r="A129" s="43"/>
      <c r="B129" s="46"/>
      <c r="C129" s="56"/>
      <c r="D129" s="2" t="s">
        <v>10</v>
      </c>
      <c r="E129" s="1">
        <v>6404.5</v>
      </c>
      <c r="F129" s="1">
        <v>6285.5</v>
      </c>
      <c r="G129" s="1">
        <v>6572</v>
      </c>
      <c r="H129" s="9">
        <v>7085</v>
      </c>
      <c r="I129" s="9">
        <v>5851</v>
      </c>
      <c r="J129" s="9">
        <v>5942.1</v>
      </c>
      <c r="K129" s="9">
        <v>6035</v>
      </c>
      <c r="L129" s="9">
        <v>6330</v>
      </c>
      <c r="M129" s="9">
        <v>6595</v>
      </c>
      <c r="N129" s="10">
        <f t="shared" si="29"/>
        <v>57100.1</v>
      </c>
    </row>
    <row r="130" spans="1:14" ht="27.75" customHeight="1">
      <c r="A130" s="43"/>
      <c r="B130" s="46"/>
      <c r="C130" s="56"/>
      <c r="D130" s="2" t="s">
        <v>11</v>
      </c>
      <c r="E130" s="1"/>
      <c r="F130" s="1"/>
      <c r="G130" s="1"/>
      <c r="H130" s="9"/>
      <c r="I130" s="9"/>
      <c r="J130" s="9"/>
      <c r="K130" s="9"/>
      <c r="L130" s="9"/>
      <c r="M130" s="9"/>
      <c r="N130" s="10">
        <f t="shared" si="29"/>
        <v>0</v>
      </c>
    </row>
    <row r="131" spans="1:14" ht="38.25">
      <c r="A131" s="44"/>
      <c r="B131" s="47"/>
      <c r="C131" s="57"/>
      <c r="D131" s="3" t="s">
        <v>12</v>
      </c>
      <c r="E131" s="1"/>
      <c r="F131" s="1"/>
      <c r="G131" s="1"/>
      <c r="H131" s="9"/>
      <c r="I131" s="9"/>
      <c r="J131" s="9"/>
      <c r="K131" s="9"/>
      <c r="L131" s="9"/>
      <c r="M131" s="9"/>
      <c r="N131" s="10">
        <f t="shared" si="29"/>
        <v>0</v>
      </c>
    </row>
    <row r="132" spans="1:14" ht="12.75" customHeight="1">
      <c r="A132" s="42" t="s">
        <v>52</v>
      </c>
      <c r="B132" s="45" t="s">
        <v>35</v>
      </c>
      <c r="C132" s="45" t="s">
        <v>53</v>
      </c>
      <c r="D132" s="4" t="s">
        <v>8</v>
      </c>
      <c r="E132" s="4">
        <f aca="true" t="shared" si="33" ref="E132:L132">E133+E134+E135+E136</f>
        <v>0</v>
      </c>
      <c r="F132" s="4">
        <f t="shared" si="33"/>
        <v>467.2</v>
      </c>
      <c r="G132" s="4">
        <f t="shared" si="33"/>
        <v>0</v>
      </c>
      <c r="H132" s="8">
        <f t="shared" si="33"/>
        <v>0</v>
      </c>
      <c r="I132" s="8">
        <f t="shared" si="33"/>
        <v>0</v>
      </c>
      <c r="J132" s="8">
        <f t="shared" si="33"/>
        <v>0</v>
      </c>
      <c r="K132" s="8">
        <f t="shared" si="33"/>
        <v>0</v>
      </c>
      <c r="L132" s="8">
        <f t="shared" si="33"/>
        <v>0</v>
      </c>
      <c r="M132" s="8"/>
      <c r="N132" s="4">
        <f t="shared" si="29"/>
        <v>467.2</v>
      </c>
    </row>
    <row r="133" spans="1:14" ht="25.5">
      <c r="A133" s="43"/>
      <c r="B133" s="46"/>
      <c r="C133" s="46"/>
      <c r="D133" s="2" t="s">
        <v>9</v>
      </c>
      <c r="E133" s="1"/>
      <c r="F133" s="1">
        <v>443.8</v>
      </c>
      <c r="G133" s="1"/>
      <c r="H133" s="9"/>
      <c r="I133" s="9"/>
      <c r="J133" s="9"/>
      <c r="K133" s="9"/>
      <c r="L133" s="9"/>
      <c r="M133" s="9"/>
      <c r="N133" s="10">
        <f t="shared" si="29"/>
        <v>443.8</v>
      </c>
    </row>
    <row r="134" spans="1:14" ht="25.5">
      <c r="A134" s="43"/>
      <c r="B134" s="46"/>
      <c r="C134" s="46"/>
      <c r="D134" s="2" t="s">
        <v>10</v>
      </c>
      <c r="E134" s="1"/>
      <c r="F134" s="1"/>
      <c r="G134" s="1"/>
      <c r="H134" s="9"/>
      <c r="I134" s="9"/>
      <c r="J134" s="9"/>
      <c r="K134" s="9"/>
      <c r="L134" s="9"/>
      <c r="M134" s="9"/>
      <c r="N134" s="10">
        <f t="shared" si="29"/>
        <v>0</v>
      </c>
    </row>
    <row r="135" spans="1:14" ht="25.5">
      <c r="A135" s="43"/>
      <c r="B135" s="46"/>
      <c r="C135" s="46"/>
      <c r="D135" s="2" t="s">
        <v>11</v>
      </c>
      <c r="E135" s="1"/>
      <c r="F135" s="1">
        <v>23.4</v>
      </c>
      <c r="G135" s="1"/>
      <c r="H135" s="9"/>
      <c r="I135" s="9"/>
      <c r="J135" s="9"/>
      <c r="K135" s="9"/>
      <c r="L135" s="9"/>
      <c r="M135" s="9"/>
      <c r="N135" s="10">
        <f t="shared" si="29"/>
        <v>23.4</v>
      </c>
    </row>
    <row r="136" spans="1:14" ht="38.25">
      <c r="A136" s="44"/>
      <c r="B136" s="47"/>
      <c r="C136" s="47"/>
      <c r="D136" s="3" t="s">
        <v>12</v>
      </c>
      <c r="E136" s="1"/>
      <c r="F136" s="1"/>
      <c r="G136" s="1"/>
      <c r="H136" s="9"/>
      <c r="I136" s="9"/>
      <c r="J136" s="9"/>
      <c r="K136" s="9"/>
      <c r="L136" s="9"/>
      <c r="M136" s="9"/>
      <c r="N136" s="10">
        <f t="shared" si="29"/>
        <v>0</v>
      </c>
    </row>
    <row r="137" spans="1:14" ht="12.75" customHeight="1">
      <c r="A137" s="42" t="s">
        <v>55</v>
      </c>
      <c r="B137" s="45" t="s">
        <v>35</v>
      </c>
      <c r="C137" s="45" t="s">
        <v>54</v>
      </c>
      <c r="D137" s="4" t="s">
        <v>8</v>
      </c>
      <c r="E137" s="4">
        <f aca="true" t="shared" si="34" ref="E137:L137">E138+E139+E140+E141</f>
        <v>0</v>
      </c>
      <c r="F137" s="4">
        <f t="shared" si="34"/>
        <v>0</v>
      </c>
      <c r="G137" s="4">
        <f t="shared" si="34"/>
        <v>901.1</v>
      </c>
      <c r="H137" s="8">
        <f t="shared" si="34"/>
        <v>0</v>
      </c>
      <c r="I137" s="8">
        <f t="shared" si="34"/>
        <v>0</v>
      </c>
      <c r="J137" s="8">
        <f t="shared" si="34"/>
        <v>0</v>
      </c>
      <c r="K137" s="8">
        <f t="shared" si="34"/>
        <v>0</v>
      </c>
      <c r="L137" s="8">
        <f t="shared" si="34"/>
        <v>0</v>
      </c>
      <c r="M137" s="8"/>
      <c r="N137" s="4">
        <f t="shared" si="29"/>
        <v>901.1</v>
      </c>
    </row>
    <row r="138" spans="1:14" ht="25.5">
      <c r="A138" s="43"/>
      <c r="B138" s="46"/>
      <c r="C138" s="46"/>
      <c r="D138" s="2" t="s">
        <v>9</v>
      </c>
      <c r="E138" s="1"/>
      <c r="F138" s="1"/>
      <c r="G138" s="1">
        <v>856</v>
      </c>
      <c r="H138" s="9"/>
      <c r="I138" s="9"/>
      <c r="J138" s="9"/>
      <c r="K138" s="9"/>
      <c r="L138" s="9"/>
      <c r="M138" s="9"/>
      <c r="N138" s="10">
        <f t="shared" si="29"/>
        <v>856</v>
      </c>
    </row>
    <row r="139" spans="1:14" ht="25.5">
      <c r="A139" s="43"/>
      <c r="B139" s="46"/>
      <c r="C139" s="46"/>
      <c r="D139" s="2" t="s">
        <v>10</v>
      </c>
      <c r="E139" s="1"/>
      <c r="F139" s="1"/>
      <c r="G139" s="1"/>
      <c r="H139" s="9"/>
      <c r="I139" s="9"/>
      <c r="J139" s="9"/>
      <c r="K139" s="9"/>
      <c r="L139" s="9"/>
      <c r="M139" s="9"/>
      <c r="N139" s="10">
        <f t="shared" si="29"/>
        <v>0</v>
      </c>
    </row>
    <row r="140" spans="1:14" ht="25.5">
      <c r="A140" s="43"/>
      <c r="B140" s="46"/>
      <c r="C140" s="46"/>
      <c r="D140" s="2" t="s">
        <v>11</v>
      </c>
      <c r="E140" s="1"/>
      <c r="F140" s="1"/>
      <c r="G140" s="1">
        <v>45.1</v>
      </c>
      <c r="H140" s="9"/>
      <c r="I140" s="9"/>
      <c r="J140" s="9"/>
      <c r="K140" s="9"/>
      <c r="L140" s="9"/>
      <c r="M140" s="9"/>
      <c r="N140" s="10">
        <f t="shared" si="29"/>
        <v>45.1</v>
      </c>
    </row>
    <row r="141" spans="1:14" ht="38.25">
      <c r="A141" s="44"/>
      <c r="B141" s="47"/>
      <c r="C141" s="47"/>
      <c r="D141" s="3" t="s">
        <v>12</v>
      </c>
      <c r="E141" s="1"/>
      <c r="F141" s="1"/>
      <c r="G141" s="1"/>
      <c r="H141" s="9"/>
      <c r="I141" s="9"/>
      <c r="J141" s="9"/>
      <c r="K141" s="9"/>
      <c r="L141" s="9"/>
      <c r="M141" s="9"/>
      <c r="N141" s="10">
        <f t="shared" si="29"/>
        <v>0</v>
      </c>
    </row>
    <row r="142" spans="1:14" ht="12.75">
      <c r="A142" s="58" t="s">
        <v>60</v>
      </c>
      <c r="B142" s="45" t="s">
        <v>35</v>
      </c>
      <c r="C142" s="45" t="s">
        <v>61</v>
      </c>
      <c r="D142" s="4" t="s">
        <v>8</v>
      </c>
      <c r="E142" s="1"/>
      <c r="F142" s="1"/>
      <c r="G142" s="1"/>
      <c r="H142" s="8">
        <f>H143+H144+H145+H146</f>
        <v>1037.9</v>
      </c>
      <c r="I142" s="8">
        <f>I144+I145</f>
        <v>190.1</v>
      </c>
      <c r="J142" s="9"/>
      <c r="K142" s="8">
        <f>K144+K145</f>
        <v>1111.77</v>
      </c>
      <c r="L142" s="9"/>
      <c r="M142" s="9"/>
      <c r="N142" s="4">
        <f t="shared" si="29"/>
        <v>2339.77</v>
      </c>
    </row>
    <row r="143" spans="1:14" ht="25.5">
      <c r="A143" s="59"/>
      <c r="B143" s="40"/>
      <c r="C143" s="46"/>
      <c r="D143" s="2" t="s">
        <v>9</v>
      </c>
      <c r="E143" s="1"/>
      <c r="F143" s="1"/>
      <c r="G143" s="1"/>
      <c r="H143" s="9"/>
      <c r="I143" s="9"/>
      <c r="J143" s="9"/>
      <c r="K143" s="9"/>
      <c r="L143" s="9"/>
      <c r="M143" s="9"/>
      <c r="N143" s="10">
        <f t="shared" si="29"/>
        <v>0</v>
      </c>
    </row>
    <row r="144" spans="1:14" ht="25.5">
      <c r="A144" s="59"/>
      <c r="B144" s="40"/>
      <c r="C144" s="46"/>
      <c r="D144" s="2" t="s">
        <v>10</v>
      </c>
      <c r="E144" s="1"/>
      <c r="F144" s="1"/>
      <c r="G144" s="1"/>
      <c r="H144" s="9">
        <v>986</v>
      </c>
      <c r="I144" s="9">
        <v>180.6</v>
      </c>
      <c r="J144" s="9"/>
      <c r="K144" s="9">
        <v>1100</v>
      </c>
      <c r="L144" s="9"/>
      <c r="M144" s="9"/>
      <c r="N144" s="10">
        <f t="shared" si="29"/>
        <v>2266.6</v>
      </c>
    </row>
    <row r="145" spans="1:14" ht="25.5">
      <c r="A145" s="59"/>
      <c r="B145" s="40"/>
      <c r="C145" s="46"/>
      <c r="D145" s="2" t="s">
        <v>11</v>
      </c>
      <c r="E145" s="1"/>
      <c r="F145" s="1"/>
      <c r="G145" s="1"/>
      <c r="H145" s="9">
        <v>51.9</v>
      </c>
      <c r="I145" s="9">
        <v>9.5</v>
      </c>
      <c r="J145" s="9"/>
      <c r="K145" s="9">
        <v>11.77</v>
      </c>
      <c r="L145" s="9"/>
      <c r="M145" s="9"/>
      <c r="N145" s="10">
        <f>SUM(E145:M145)</f>
        <v>73.17</v>
      </c>
    </row>
    <row r="146" spans="1:14" ht="38.25">
      <c r="A146" s="60"/>
      <c r="B146" s="41"/>
      <c r="C146" s="47"/>
      <c r="D146" s="3" t="s">
        <v>12</v>
      </c>
      <c r="E146" s="1"/>
      <c r="F146" s="1"/>
      <c r="G146" s="1"/>
      <c r="H146" s="9"/>
      <c r="I146" s="9"/>
      <c r="J146" s="9"/>
      <c r="K146" s="9"/>
      <c r="L146" s="9"/>
      <c r="M146" s="9"/>
      <c r="N146" s="10">
        <f t="shared" si="29"/>
        <v>0</v>
      </c>
    </row>
    <row r="147" spans="1:14" ht="12.75">
      <c r="A147" s="58" t="s">
        <v>64</v>
      </c>
      <c r="B147" s="45" t="s">
        <v>35</v>
      </c>
      <c r="C147" s="45" t="s">
        <v>65</v>
      </c>
      <c r="D147" s="4" t="s">
        <v>8</v>
      </c>
      <c r="E147" s="1"/>
      <c r="F147" s="1"/>
      <c r="G147" s="1"/>
      <c r="H147" s="8">
        <f>H148+H149+H150+H151</f>
        <v>0</v>
      </c>
      <c r="I147" s="8">
        <f>I149+I150</f>
        <v>0</v>
      </c>
      <c r="J147" s="8">
        <f>J148+J149+J150+J151</f>
        <v>854.2</v>
      </c>
      <c r="K147" s="8">
        <f>K149</f>
        <v>1346.742</v>
      </c>
      <c r="L147" s="8"/>
      <c r="M147" s="8"/>
      <c r="N147" s="4">
        <f t="shared" si="29"/>
        <v>2200.942</v>
      </c>
    </row>
    <row r="148" spans="1:14" ht="25.5">
      <c r="A148" s="59"/>
      <c r="B148" s="40"/>
      <c r="C148" s="46"/>
      <c r="D148" s="2" t="s">
        <v>9</v>
      </c>
      <c r="E148" s="1"/>
      <c r="F148" s="1"/>
      <c r="G148" s="1"/>
      <c r="H148" s="9"/>
      <c r="I148" s="9"/>
      <c r="J148" s="9"/>
      <c r="K148" s="9"/>
      <c r="L148" s="9"/>
      <c r="M148" s="9"/>
      <c r="N148" s="10">
        <f t="shared" si="29"/>
        <v>0</v>
      </c>
    </row>
    <row r="149" spans="1:14" ht="25.5">
      <c r="A149" s="59"/>
      <c r="B149" s="40"/>
      <c r="C149" s="46"/>
      <c r="D149" s="2" t="s">
        <v>10</v>
      </c>
      <c r="E149" s="1"/>
      <c r="F149" s="1"/>
      <c r="G149" s="1"/>
      <c r="H149" s="9"/>
      <c r="I149" s="9"/>
      <c r="J149" s="9"/>
      <c r="K149" s="9">
        <v>1346.742</v>
      </c>
      <c r="L149" s="9"/>
      <c r="M149" s="9"/>
      <c r="N149" s="10">
        <f t="shared" si="29"/>
        <v>1346.742</v>
      </c>
    </row>
    <row r="150" spans="1:14" ht="25.5">
      <c r="A150" s="59"/>
      <c r="B150" s="40"/>
      <c r="C150" s="46"/>
      <c r="D150" s="2" t="s">
        <v>11</v>
      </c>
      <c r="E150" s="1"/>
      <c r="F150" s="1"/>
      <c r="G150" s="1"/>
      <c r="H150" s="9"/>
      <c r="I150" s="9"/>
      <c r="J150" s="9">
        <v>854.2</v>
      </c>
      <c r="K150" s="9"/>
      <c r="L150" s="9"/>
      <c r="M150" s="9"/>
      <c r="N150" s="10">
        <f t="shared" si="29"/>
        <v>854.2</v>
      </c>
    </row>
    <row r="151" spans="1:14" ht="38.25">
      <c r="A151" s="60"/>
      <c r="B151" s="41"/>
      <c r="C151" s="47"/>
      <c r="D151" s="3" t="s">
        <v>12</v>
      </c>
      <c r="E151" s="1"/>
      <c r="F151" s="1"/>
      <c r="G151" s="1"/>
      <c r="H151" s="9"/>
      <c r="I151" s="9"/>
      <c r="J151" s="9"/>
      <c r="K151" s="9"/>
      <c r="L151" s="9"/>
      <c r="M151" s="9"/>
      <c r="N151" s="10">
        <f t="shared" si="29"/>
        <v>0</v>
      </c>
    </row>
    <row r="152" spans="1:14" ht="12.75">
      <c r="A152" s="58" t="s">
        <v>66</v>
      </c>
      <c r="B152" s="45" t="s">
        <v>35</v>
      </c>
      <c r="C152" s="45" t="s">
        <v>82</v>
      </c>
      <c r="D152" s="4" t="s">
        <v>8</v>
      </c>
      <c r="E152" s="1"/>
      <c r="F152" s="1"/>
      <c r="G152" s="1"/>
      <c r="H152" s="8">
        <f>H153+H154+H155+H156</f>
        <v>0</v>
      </c>
      <c r="I152" s="8">
        <f>I154+I155</f>
        <v>526.3</v>
      </c>
      <c r="J152" s="8">
        <f>J153+J154+J155+J156</f>
        <v>0</v>
      </c>
      <c r="K152" s="9"/>
      <c r="L152" s="9"/>
      <c r="M152" s="9"/>
      <c r="N152" s="4">
        <f t="shared" si="29"/>
        <v>526.3</v>
      </c>
    </row>
    <row r="153" spans="1:14" ht="25.5">
      <c r="A153" s="59"/>
      <c r="B153" s="40"/>
      <c r="C153" s="46"/>
      <c r="D153" s="2" t="s">
        <v>9</v>
      </c>
      <c r="E153" s="1"/>
      <c r="F153" s="1"/>
      <c r="G153" s="1"/>
      <c r="H153" s="9"/>
      <c r="I153" s="9"/>
      <c r="J153" s="9"/>
      <c r="K153" s="9"/>
      <c r="L153" s="9"/>
      <c r="M153" s="9"/>
      <c r="N153" s="10">
        <f t="shared" si="29"/>
        <v>0</v>
      </c>
    </row>
    <row r="154" spans="1:14" ht="25.5">
      <c r="A154" s="59"/>
      <c r="B154" s="40"/>
      <c r="C154" s="46"/>
      <c r="D154" s="2" t="s">
        <v>10</v>
      </c>
      <c r="E154" s="1"/>
      <c r="F154" s="1"/>
      <c r="G154" s="1"/>
      <c r="H154" s="9"/>
      <c r="I154" s="9">
        <v>500</v>
      </c>
      <c r="J154" s="9"/>
      <c r="K154" s="9"/>
      <c r="L154" s="9"/>
      <c r="M154" s="9"/>
      <c r="N154" s="10">
        <f t="shared" si="29"/>
        <v>500</v>
      </c>
    </row>
    <row r="155" spans="1:14" ht="25.5">
      <c r="A155" s="59"/>
      <c r="B155" s="40"/>
      <c r="C155" s="46"/>
      <c r="D155" s="2" t="s">
        <v>11</v>
      </c>
      <c r="E155" s="1"/>
      <c r="F155" s="1"/>
      <c r="G155" s="1"/>
      <c r="H155" s="9"/>
      <c r="I155" s="9">
        <v>26.3</v>
      </c>
      <c r="J155" s="9"/>
      <c r="K155" s="9"/>
      <c r="L155" s="9"/>
      <c r="M155" s="9"/>
      <c r="N155" s="10">
        <f t="shared" si="29"/>
        <v>26.3</v>
      </c>
    </row>
    <row r="156" spans="1:14" ht="38.25">
      <c r="A156" s="60"/>
      <c r="B156" s="41"/>
      <c r="C156" s="47"/>
      <c r="D156" s="3" t="s">
        <v>12</v>
      </c>
      <c r="E156" s="1"/>
      <c r="F156" s="1"/>
      <c r="G156" s="1"/>
      <c r="H156" s="9"/>
      <c r="I156" s="9"/>
      <c r="J156" s="9"/>
      <c r="K156" s="9"/>
      <c r="L156" s="9"/>
      <c r="M156" s="9"/>
      <c r="N156" s="10">
        <f t="shared" si="29"/>
        <v>0</v>
      </c>
    </row>
    <row r="157" spans="1:14" ht="12.75">
      <c r="A157" s="58" t="s">
        <v>70</v>
      </c>
      <c r="B157" s="45" t="s">
        <v>35</v>
      </c>
      <c r="C157" s="45" t="s">
        <v>74</v>
      </c>
      <c r="D157" s="11" t="s">
        <v>69</v>
      </c>
      <c r="E157" s="1"/>
      <c r="F157" s="1"/>
      <c r="G157" s="1"/>
      <c r="H157" s="9"/>
      <c r="I157" s="9"/>
      <c r="J157" s="9">
        <f>J159+J160</f>
        <v>5790</v>
      </c>
      <c r="K157" s="9"/>
      <c r="L157" s="9"/>
      <c r="M157" s="9"/>
      <c r="N157" s="4">
        <f t="shared" si="29"/>
        <v>5790</v>
      </c>
    </row>
    <row r="158" spans="1:14" ht="25.5" customHeight="1">
      <c r="A158" s="25"/>
      <c r="B158" s="40"/>
      <c r="C158" s="40"/>
      <c r="D158" s="2" t="s">
        <v>9</v>
      </c>
      <c r="E158" s="1"/>
      <c r="F158" s="1"/>
      <c r="G158" s="1"/>
      <c r="H158" s="9"/>
      <c r="I158" s="9"/>
      <c r="J158" s="9"/>
      <c r="K158" s="9"/>
      <c r="L158" s="9"/>
      <c r="M158" s="9"/>
      <c r="N158" s="10">
        <f t="shared" si="29"/>
        <v>0</v>
      </c>
    </row>
    <row r="159" spans="1:14" ht="25.5">
      <c r="A159" s="25"/>
      <c r="B159" s="40"/>
      <c r="C159" s="40"/>
      <c r="D159" s="2" t="s">
        <v>10</v>
      </c>
      <c r="E159" s="1"/>
      <c r="F159" s="1"/>
      <c r="G159" s="1"/>
      <c r="H159" s="9"/>
      <c r="I159" s="9"/>
      <c r="J159" s="9">
        <v>5500.5</v>
      </c>
      <c r="K159" s="9"/>
      <c r="L159" s="9"/>
      <c r="M159" s="9"/>
      <c r="N159" s="10">
        <f t="shared" si="29"/>
        <v>5500.5</v>
      </c>
    </row>
    <row r="160" spans="1:14" ht="25.5">
      <c r="A160" s="25"/>
      <c r="B160" s="40"/>
      <c r="C160" s="40"/>
      <c r="D160" s="2" t="s">
        <v>11</v>
      </c>
      <c r="E160" s="1"/>
      <c r="F160" s="1"/>
      <c r="G160" s="1"/>
      <c r="H160" s="9"/>
      <c r="I160" s="9"/>
      <c r="J160" s="9">
        <v>289.5</v>
      </c>
      <c r="K160" s="9"/>
      <c r="L160" s="9"/>
      <c r="M160" s="9"/>
      <c r="N160" s="10">
        <f t="shared" si="29"/>
        <v>289.5</v>
      </c>
    </row>
    <row r="161" spans="1:14" ht="97.5" customHeight="1">
      <c r="A161" s="26"/>
      <c r="B161" s="41"/>
      <c r="C161" s="41"/>
      <c r="D161" s="3" t="s">
        <v>12</v>
      </c>
      <c r="E161" s="1"/>
      <c r="F161" s="1"/>
      <c r="G161" s="1"/>
      <c r="H161" s="9"/>
      <c r="I161" s="9"/>
      <c r="J161" s="9"/>
      <c r="K161" s="9"/>
      <c r="L161" s="9"/>
      <c r="M161" s="9"/>
      <c r="N161" s="10">
        <f t="shared" si="29"/>
        <v>0</v>
      </c>
    </row>
    <row r="162" spans="1:14" ht="12.75">
      <c r="A162" s="58" t="s">
        <v>71</v>
      </c>
      <c r="B162" s="45" t="s">
        <v>35</v>
      </c>
      <c r="C162" s="45" t="s">
        <v>73</v>
      </c>
      <c r="D162" s="11" t="s">
        <v>69</v>
      </c>
      <c r="E162" s="1"/>
      <c r="F162" s="1"/>
      <c r="G162" s="1"/>
      <c r="H162" s="9"/>
      <c r="I162" s="9"/>
      <c r="J162" s="9"/>
      <c r="K162" s="8">
        <f>K164+K165</f>
        <v>6595.8</v>
      </c>
      <c r="L162" s="9"/>
      <c r="M162" s="9"/>
      <c r="N162" s="4">
        <f t="shared" si="29"/>
        <v>6595.8</v>
      </c>
    </row>
    <row r="163" spans="1:14" ht="25.5" customHeight="1">
      <c r="A163" s="25"/>
      <c r="B163" s="40"/>
      <c r="C163" s="40"/>
      <c r="D163" s="2" t="s">
        <v>9</v>
      </c>
      <c r="E163" s="1"/>
      <c r="F163" s="1"/>
      <c r="G163" s="1"/>
      <c r="H163" s="9"/>
      <c r="I163" s="9"/>
      <c r="J163" s="9"/>
      <c r="K163" s="9"/>
      <c r="L163" s="9"/>
      <c r="M163" s="9"/>
      <c r="N163" s="10">
        <f t="shared" si="29"/>
        <v>0</v>
      </c>
    </row>
    <row r="164" spans="1:14" ht="25.5">
      <c r="A164" s="25"/>
      <c r="B164" s="40"/>
      <c r="C164" s="40"/>
      <c r="D164" s="2" t="s">
        <v>10</v>
      </c>
      <c r="E164" s="1"/>
      <c r="F164" s="1"/>
      <c r="G164" s="1"/>
      <c r="H164" s="9"/>
      <c r="I164" s="9"/>
      <c r="J164" s="9" t="s">
        <v>68</v>
      </c>
      <c r="K164" s="9">
        <v>6232.6</v>
      </c>
      <c r="L164" s="9"/>
      <c r="M164" s="9"/>
      <c r="N164" s="10">
        <f t="shared" si="29"/>
        <v>6232.6</v>
      </c>
    </row>
    <row r="165" spans="1:14" ht="25.5">
      <c r="A165" s="25"/>
      <c r="B165" s="40"/>
      <c r="C165" s="40"/>
      <c r="D165" s="2" t="s">
        <v>11</v>
      </c>
      <c r="E165" s="1"/>
      <c r="F165" s="1"/>
      <c r="G165" s="1"/>
      <c r="H165" s="9"/>
      <c r="I165" s="9"/>
      <c r="J165" s="9" t="s">
        <v>68</v>
      </c>
      <c r="K165" s="9">
        <v>363.2</v>
      </c>
      <c r="L165" s="9"/>
      <c r="M165" s="9"/>
      <c r="N165" s="10">
        <f t="shared" si="29"/>
        <v>363.2</v>
      </c>
    </row>
    <row r="166" spans="1:14" ht="38.25">
      <c r="A166" s="26"/>
      <c r="B166" s="41"/>
      <c r="C166" s="41"/>
      <c r="D166" s="3" t="s">
        <v>12</v>
      </c>
      <c r="E166" s="1"/>
      <c r="F166" s="1"/>
      <c r="G166" s="1"/>
      <c r="H166" s="9"/>
      <c r="I166" s="9"/>
      <c r="J166" s="9"/>
      <c r="K166" s="9"/>
      <c r="L166" s="9"/>
      <c r="M166" s="9"/>
      <c r="N166" s="10">
        <f t="shared" si="29"/>
        <v>0</v>
      </c>
    </row>
    <row r="167" spans="1:14" ht="12.75">
      <c r="A167" s="58" t="s">
        <v>72</v>
      </c>
      <c r="B167" s="45" t="s">
        <v>35</v>
      </c>
      <c r="C167" s="45" t="s">
        <v>75</v>
      </c>
      <c r="D167" s="11" t="s">
        <v>69</v>
      </c>
      <c r="E167" s="1"/>
      <c r="F167" s="1"/>
      <c r="G167" s="1"/>
      <c r="H167" s="9"/>
      <c r="I167" s="9"/>
      <c r="J167" s="9"/>
      <c r="K167" s="8"/>
      <c r="L167" s="9"/>
      <c r="M167" s="9"/>
      <c r="N167" s="4"/>
    </row>
    <row r="168" spans="1:14" ht="25.5" customHeight="1">
      <c r="A168" s="25"/>
      <c r="B168" s="40"/>
      <c r="C168" s="40"/>
      <c r="D168" s="2" t="s">
        <v>9</v>
      </c>
      <c r="E168" s="1"/>
      <c r="F168" s="1"/>
      <c r="G168" s="1"/>
      <c r="H168" s="9"/>
      <c r="I168" s="9"/>
      <c r="J168" s="9"/>
      <c r="K168" s="9"/>
      <c r="L168" s="9"/>
      <c r="M168" s="9"/>
      <c r="N168" s="10"/>
    </row>
    <row r="169" spans="1:14" ht="25.5">
      <c r="A169" s="25"/>
      <c r="B169" s="40"/>
      <c r="C169" s="40"/>
      <c r="D169" s="2" t="s">
        <v>10</v>
      </c>
      <c r="E169" s="1"/>
      <c r="F169" s="1"/>
      <c r="G169" s="1"/>
      <c r="H169" s="9"/>
      <c r="I169" s="9"/>
      <c r="J169" s="9" t="s">
        <v>68</v>
      </c>
      <c r="L169" s="9"/>
      <c r="M169" s="9"/>
      <c r="N169" s="10"/>
    </row>
    <row r="170" spans="1:14" ht="25.5">
      <c r="A170" s="25"/>
      <c r="B170" s="40"/>
      <c r="C170" s="40"/>
      <c r="D170" s="2" t="s">
        <v>11</v>
      </c>
      <c r="E170" s="1"/>
      <c r="F170" s="1"/>
      <c r="G170" s="1"/>
      <c r="H170" s="9"/>
      <c r="I170" s="9"/>
      <c r="J170" s="9" t="s">
        <v>68</v>
      </c>
      <c r="K170" s="21"/>
      <c r="L170" s="21"/>
      <c r="M170" s="21"/>
      <c r="N170" s="22"/>
    </row>
    <row r="171" spans="1:14" ht="38.25">
      <c r="A171" s="26"/>
      <c r="B171" s="41"/>
      <c r="C171" s="41"/>
      <c r="D171" s="3" t="s">
        <v>12</v>
      </c>
      <c r="E171" s="1"/>
      <c r="F171" s="1"/>
      <c r="G171" s="1"/>
      <c r="H171" s="9"/>
      <c r="I171" s="9"/>
      <c r="J171" s="9"/>
      <c r="K171" s="9"/>
      <c r="L171" s="9"/>
      <c r="M171" s="9"/>
      <c r="N171" s="10">
        <f t="shared" si="29"/>
        <v>0</v>
      </c>
    </row>
    <row r="172" spans="1:14" ht="12.75">
      <c r="A172" s="58" t="s">
        <v>80</v>
      </c>
      <c r="B172" s="45" t="s">
        <v>35</v>
      </c>
      <c r="C172" s="45" t="s">
        <v>81</v>
      </c>
      <c r="D172" s="11" t="s">
        <v>69</v>
      </c>
      <c r="E172" s="1"/>
      <c r="F172" s="1"/>
      <c r="G172" s="1"/>
      <c r="H172" s="9"/>
      <c r="I172" s="9"/>
      <c r="J172" s="9"/>
      <c r="K172" s="8">
        <f>K173+K175</f>
        <v>50</v>
      </c>
      <c r="L172" s="9"/>
      <c r="M172" s="9"/>
      <c r="N172" s="4">
        <f aca="true" t="shared" si="35" ref="N172:N181">SUM(E172:M172)</f>
        <v>50</v>
      </c>
    </row>
    <row r="173" spans="1:14" ht="25.5" customHeight="1">
      <c r="A173" s="25"/>
      <c r="B173" s="40"/>
      <c r="C173" s="40"/>
      <c r="D173" s="2" t="s">
        <v>9</v>
      </c>
      <c r="E173" s="1"/>
      <c r="F173" s="1"/>
      <c r="G173" s="1"/>
      <c r="H173" s="9"/>
      <c r="I173" s="9"/>
      <c r="J173" s="9"/>
      <c r="K173" s="9"/>
      <c r="L173" s="9"/>
      <c r="M173" s="9"/>
      <c r="N173" s="10">
        <f t="shared" si="35"/>
        <v>0</v>
      </c>
    </row>
    <row r="174" spans="1:14" ht="25.5">
      <c r="A174" s="25"/>
      <c r="B174" s="40"/>
      <c r="C174" s="40"/>
      <c r="D174" s="2" t="s">
        <v>10</v>
      </c>
      <c r="E174" s="1"/>
      <c r="F174" s="1"/>
      <c r="G174" s="1"/>
      <c r="H174" s="9"/>
      <c r="I174" s="9"/>
      <c r="J174" s="9" t="s">
        <v>68</v>
      </c>
      <c r="L174" s="9"/>
      <c r="M174" s="9"/>
      <c r="N174" s="10">
        <f t="shared" si="35"/>
        <v>0</v>
      </c>
    </row>
    <row r="175" spans="1:14" ht="25.5">
      <c r="A175" s="25"/>
      <c r="B175" s="40"/>
      <c r="C175" s="40"/>
      <c r="D175" s="2" t="s">
        <v>11</v>
      </c>
      <c r="E175" s="1"/>
      <c r="F175" s="1"/>
      <c r="G175" s="1"/>
      <c r="H175" s="9"/>
      <c r="I175" s="9"/>
      <c r="J175" s="9" t="s">
        <v>68</v>
      </c>
      <c r="K175" s="9">
        <v>50</v>
      </c>
      <c r="L175" s="9"/>
      <c r="M175" s="9"/>
      <c r="N175" s="10">
        <f t="shared" si="35"/>
        <v>50</v>
      </c>
    </row>
    <row r="176" spans="1:14" ht="38.25">
      <c r="A176" s="26"/>
      <c r="B176" s="41"/>
      <c r="C176" s="41"/>
      <c r="D176" s="3" t="s">
        <v>12</v>
      </c>
      <c r="E176" s="1"/>
      <c r="F176" s="1"/>
      <c r="G176" s="1"/>
      <c r="H176" s="9"/>
      <c r="I176" s="9"/>
      <c r="J176" s="9"/>
      <c r="K176" s="9"/>
      <c r="L176" s="9"/>
      <c r="M176" s="9"/>
      <c r="N176" s="10">
        <f t="shared" si="35"/>
        <v>0</v>
      </c>
    </row>
    <row r="177" spans="1:14" ht="12.75">
      <c r="A177" s="58" t="s">
        <v>83</v>
      </c>
      <c r="B177" s="45" t="s">
        <v>35</v>
      </c>
      <c r="C177" s="45" t="s">
        <v>84</v>
      </c>
      <c r="D177" s="11" t="s">
        <v>69</v>
      </c>
      <c r="E177" s="1"/>
      <c r="F177" s="1"/>
      <c r="G177" s="1"/>
      <c r="H177" s="9"/>
      <c r="I177" s="9"/>
      <c r="J177" s="9"/>
      <c r="K177" s="8">
        <f>K178+K180</f>
        <v>310.943</v>
      </c>
      <c r="L177" s="9">
        <f>L180</f>
        <v>825.362</v>
      </c>
      <c r="M177" s="9">
        <f>M180</f>
        <v>825.362</v>
      </c>
      <c r="N177" s="4">
        <f t="shared" si="35"/>
        <v>1961.667</v>
      </c>
    </row>
    <row r="178" spans="1:14" ht="25.5">
      <c r="A178" s="25"/>
      <c r="B178" s="40"/>
      <c r="C178" s="40"/>
      <c r="D178" s="2" t="s">
        <v>9</v>
      </c>
      <c r="E178" s="1"/>
      <c r="F178" s="1"/>
      <c r="G178" s="1"/>
      <c r="H178" s="9"/>
      <c r="I178" s="9"/>
      <c r="J178" s="9"/>
      <c r="K178" s="9"/>
      <c r="L178" s="9"/>
      <c r="M178" s="9"/>
      <c r="N178" s="10">
        <f t="shared" si="35"/>
        <v>0</v>
      </c>
    </row>
    <row r="179" spans="1:14" ht="25.5">
      <c r="A179" s="25"/>
      <c r="B179" s="40"/>
      <c r="C179" s="40"/>
      <c r="D179" s="2" t="s">
        <v>10</v>
      </c>
      <c r="E179" s="1"/>
      <c r="F179" s="1"/>
      <c r="G179" s="1"/>
      <c r="H179" s="9"/>
      <c r="I179" s="9"/>
      <c r="J179" s="9" t="s">
        <v>68</v>
      </c>
      <c r="L179" s="9"/>
      <c r="M179" s="9"/>
      <c r="N179" s="10">
        <f t="shared" si="35"/>
        <v>0</v>
      </c>
    </row>
    <row r="180" spans="1:14" ht="25.5">
      <c r="A180" s="25"/>
      <c r="B180" s="40"/>
      <c r="C180" s="40"/>
      <c r="D180" s="2" t="s">
        <v>11</v>
      </c>
      <c r="E180" s="1"/>
      <c r="F180" s="1"/>
      <c r="G180" s="1"/>
      <c r="H180" s="9"/>
      <c r="I180" s="9"/>
      <c r="J180" s="9" t="s">
        <v>68</v>
      </c>
      <c r="K180" s="19">
        <v>310.943</v>
      </c>
      <c r="L180" s="19">
        <v>825.362</v>
      </c>
      <c r="M180" s="19">
        <v>825.362</v>
      </c>
      <c r="N180" s="20">
        <f t="shared" si="35"/>
        <v>1961.667</v>
      </c>
    </row>
    <row r="181" spans="1:14" ht="38.25">
      <c r="A181" s="26"/>
      <c r="B181" s="41"/>
      <c r="C181" s="41"/>
      <c r="D181" s="3" t="s">
        <v>12</v>
      </c>
      <c r="E181" s="1"/>
      <c r="F181" s="1"/>
      <c r="G181" s="1"/>
      <c r="H181" s="9"/>
      <c r="I181" s="9"/>
      <c r="J181" s="9"/>
      <c r="K181" s="9"/>
      <c r="L181" s="9"/>
      <c r="M181" s="9"/>
      <c r="N181" s="10">
        <f t="shared" si="35"/>
        <v>0</v>
      </c>
    </row>
  </sheetData>
  <sheetProtection/>
  <mergeCells count="111">
    <mergeCell ref="A177:A181"/>
    <mergeCell ref="B177:B181"/>
    <mergeCell ref="C177:C181"/>
    <mergeCell ref="A172:A176"/>
    <mergeCell ref="B172:B176"/>
    <mergeCell ref="C172:C176"/>
    <mergeCell ref="A167:A171"/>
    <mergeCell ref="B167:B171"/>
    <mergeCell ref="C167:C171"/>
    <mergeCell ref="A157:A161"/>
    <mergeCell ref="B157:B161"/>
    <mergeCell ref="C157:C161"/>
    <mergeCell ref="A162:A166"/>
    <mergeCell ref="B162:B166"/>
    <mergeCell ref="C162:C166"/>
    <mergeCell ref="A147:A151"/>
    <mergeCell ref="B147:B151"/>
    <mergeCell ref="C147:C151"/>
    <mergeCell ref="A152:A156"/>
    <mergeCell ref="B152:B156"/>
    <mergeCell ref="C152:C156"/>
    <mergeCell ref="A137:A141"/>
    <mergeCell ref="B137:B141"/>
    <mergeCell ref="C137:C141"/>
    <mergeCell ref="A142:A146"/>
    <mergeCell ref="B142:B146"/>
    <mergeCell ref="C142:C146"/>
    <mergeCell ref="A127:A131"/>
    <mergeCell ref="B127:B131"/>
    <mergeCell ref="C127:C131"/>
    <mergeCell ref="A132:A136"/>
    <mergeCell ref="B132:B136"/>
    <mergeCell ref="C132:C136"/>
    <mergeCell ref="A117:A121"/>
    <mergeCell ref="B117:B121"/>
    <mergeCell ref="C117:C121"/>
    <mergeCell ref="A122:A126"/>
    <mergeCell ref="B122:B126"/>
    <mergeCell ref="C122:C126"/>
    <mergeCell ref="A107:A111"/>
    <mergeCell ref="B107:B111"/>
    <mergeCell ref="C107:C111"/>
    <mergeCell ref="A112:A116"/>
    <mergeCell ref="B112:B116"/>
    <mergeCell ref="C112:C116"/>
    <mergeCell ref="A97:A101"/>
    <mergeCell ref="B97:B101"/>
    <mergeCell ref="C97:C101"/>
    <mergeCell ref="A102:A106"/>
    <mergeCell ref="B102:B106"/>
    <mergeCell ref="C102:C106"/>
    <mergeCell ref="A87:A91"/>
    <mergeCell ref="B87:B91"/>
    <mergeCell ref="C87:C91"/>
    <mergeCell ref="A92:A96"/>
    <mergeCell ref="B92:B96"/>
    <mergeCell ref="C92:C96"/>
    <mergeCell ref="A77:A81"/>
    <mergeCell ref="B77:B81"/>
    <mergeCell ref="C77:C81"/>
    <mergeCell ref="A82:A86"/>
    <mergeCell ref="B82:B86"/>
    <mergeCell ref="C82:C86"/>
    <mergeCell ref="A67:A71"/>
    <mergeCell ref="B67:B71"/>
    <mergeCell ref="C67:C71"/>
    <mergeCell ref="A72:A76"/>
    <mergeCell ref="B72:B76"/>
    <mergeCell ref="C72:C76"/>
    <mergeCell ref="A57:A61"/>
    <mergeCell ref="B57:B61"/>
    <mergeCell ref="C57:C61"/>
    <mergeCell ref="A62:A66"/>
    <mergeCell ref="B62:B66"/>
    <mergeCell ref="C62:C66"/>
    <mergeCell ref="A47:A51"/>
    <mergeCell ref="B47:B51"/>
    <mergeCell ref="C47:C51"/>
    <mergeCell ref="A52:A56"/>
    <mergeCell ref="B52:B56"/>
    <mergeCell ref="C52:C56"/>
    <mergeCell ref="A37:A41"/>
    <mergeCell ref="B37:B41"/>
    <mergeCell ref="C37:C41"/>
    <mergeCell ref="A42:A46"/>
    <mergeCell ref="B42:B46"/>
    <mergeCell ref="C42:C46"/>
    <mergeCell ref="A27:A31"/>
    <mergeCell ref="B27:B31"/>
    <mergeCell ref="C27:C31"/>
    <mergeCell ref="A32:A36"/>
    <mergeCell ref="B32:B36"/>
    <mergeCell ref="C32:C36"/>
    <mergeCell ref="N19:N21"/>
    <mergeCell ref="A22:A26"/>
    <mergeCell ref="B22:B26"/>
    <mergeCell ref="C22:C26"/>
    <mergeCell ref="I19:I21"/>
    <mergeCell ref="J19:J21"/>
    <mergeCell ref="K19:K21"/>
    <mergeCell ref="L19:L21"/>
    <mergeCell ref="C10:J12"/>
    <mergeCell ref="A16:A21"/>
    <mergeCell ref="B16:B21"/>
    <mergeCell ref="C16:C21"/>
    <mergeCell ref="D16:D21"/>
    <mergeCell ref="E16:N18"/>
    <mergeCell ref="E19:E21"/>
    <mergeCell ref="F19:F21"/>
    <mergeCell ref="G19:G21"/>
    <mergeCell ref="H19:H21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304</cp:lastModifiedBy>
  <cp:lastPrinted>2020-09-15T13:52:35Z</cp:lastPrinted>
  <dcterms:created xsi:type="dcterms:W3CDTF">1996-10-08T23:32:33Z</dcterms:created>
  <dcterms:modified xsi:type="dcterms:W3CDTF">2020-09-15T13:53:59Z</dcterms:modified>
  <cp:category/>
  <cp:version/>
  <cp:contentType/>
  <cp:contentStatus/>
</cp:coreProperties>
</file>